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35" windowWidth="18195" windowHeight="11700" tabRatio="970"/>
  </bookViews>
  <sheets>
    <sheet name="Cover" sheetId="3" r:id="rId1"/>
    <sheet name="1. Key figures table" sheetId="7" r:id="rId2"/>
    <sheet name="2. Cons Stat of Income" sheetId="8" r:id="rId3"/>
    <sheet name="3. Cons Stat of Comp Income" sheetId="14" r:id="rId4"/>
    <sheet name="4. Cons Balance Sheet" sheetId="9" r:id="rId5"/>
    <sheet name="5. Cons Stat of CF" sheetId="10" r:id="rId6"/>
    <sheet name="6. Cons Stat of Chang in Equity" sheetId="15" r:id="rId7"/>
    <sheet name="7. Segment reporting" sheetId="16" r:id="rId8"/>
    <sheet name="7. Segment reporting (ppt)" sheetId="19" r:id="rId9"/>
    <sheet name="8. Earnings per share" sheetId="17" r:id="rId10"/>
    <sheet name="9. Shareholders’ equity" sheetId="18" r:id="rId11"/>
    <sheet name="10. Stat of Income (Q)" sheetId="11" r:id="rId12"/>
    <sheet name="11. Balance Sheet (Q)" sheetId="12" r:id="rId13"/>
    <sheet name="12. CF (Q)" sheetId="13" r:id="rId14"/>
  </sheets>
  <definedNames>
    <definedName name="_ftn1" localSheetId="13">'12. CF (Q)'!#REF!</definedName>
    <definedName name="_ftn1" localSheetId="5">'5. Cons Stat of CF'!#REF!</definedName>
    <definedName name="_ftnref1" localSheetId="13">'12. CF (Q)'!#REF!</definedName>
    <definedName name="_ftnref1" localSheetId="5">'5. Cons Stat of CF'!#REF!</definedName>
    <definedName name="Consolidated_condensed_balance_sheet" localSheetId="4">'4. Cons Balance Sheet'!$B$5:$F$45</definedName>
    <definedName name="Consolidated_condensed_balance_sheet" localSheetId="6">'6. Cons Stat of Chang in Equity'!$B$5:$F$34</definedName>
    <definedName name="Consolidated_condensed_BS">'11. Balance Sheet (Q)'!$B$5:$H$33</definedName>
    <definedName name="Consolidated_condensed_statement_of_income" localSheetId="11">'10. Stat of Income (Q)'!$B$5:$H$35</definedName>
    <definedName name="Consolidated_condensed_statement_of_income" localSheetId="12">'11. Balance Sheet (Q)'!$B$5:$H$18</definedName>
    <definedName name="Consolidated_condensed_statement_of_income" localSheetId="2">'2. Cons Stat of Income'!$B$5:$F$35</definedName>
    <definedName name="Consolidated_condensed_statement_of_income" localSheetId="3">'3. Cons Stat of Comp Income'!$B$5:$F$19</definedName>
    <definedName name="Consolidated_condensed_statements_of_cash_flows" localSheetId="13">'12. CF (Q)'!$B$5:$H$22</definedName>
    <definedName name="Consolidated_condensed_statements_of_cash_flows" localSheetId="5">'5. Cons Stat of CF'!$B$5:$H$39</definedName>
    <definedName name="FX_rate" localSheetId="3">#REF!</definedName>
    <definedName name="FX_rate" localSheetId="6">#REF!</definedName>
    <definedName name="FX_rate" localSheetId="7">#REF!</definedName>
    <definedName name="FX_rate" localSheetId="8">#REF!</definedName>
    <definedName name="FX_rate" localSheetId="9">#REF!</definedName>
    <definedName name="FX_rate" localSheetId="10">#REF!</definedName>
    <definedName name="FX_rate">#REF!</definedName>
    <definedName name="Key_figures" localSheetId="1">'1. Key figures table'!$B$5:$H$21</definedName>
    <definedName name="Key_figures" localSheetId="7">'7. Segment reporting'!$B$5:$E$30</definedName>
    <definedName name="Key_figures" localSheetId="8">'7. Segment reporting (ppt)'!$B$5:$D$24</definedName>
    <definedName name="Key_figures" localSheetId="9">'8. Earnings per share'!$B$5:$H$14</definedName>
    <definedName name="Key_figures" localSheetId="10">'9. Shareholders’ equity'!$B$5:$H$10</definedName>
    <definedName name="_xlnm.Print_Area" localSheetId="1">'1. Key figures table'!$B$2:$H$97</definedName>
    <definedName name="_xlnm.Print_Area" localSheetId="11">'10. Stat of Income (Q)'!$B$2:$L$37</definedName>
    <definedName name="_xlnm.Print_Area" localSheetId="12">'11. Balance Sheet (Q)'!$B$2:$H$35</definedName>
    <definedName name="_xlnm.Print_Area" localSheetId="13">'12. CF (Q)'!$B$2:$L$23</definedName>
    <definedName name="_xlnm.Print_Area" localSheetId="2">'2. Cons Stat of Income'!$B$2:$F$36</definedName>
    <definedName name="_xlnm.Print_Area" localSheetId="3">'3. Cons Stat of Comp Income'!$B$2:$F$21</definedName>
    <definedName name="_xlnm.Print_Area" localSheetId="4">'4. Cons Balance Sheet'!$B$2:$F$46</definedName>
    <definedName name="_xlnm.Print_Area" localSheetId="5">'5. Cons Stat of CF'!$B$2:$H$41</definedName>
    <definedName name="_xlnm.Print_Area" localSheetId="6">'6. Cons Stat of Chang in Equity'!$B$2:$I$41</definedName>
    <definedName name="_xlnm.Print_Area" localSheetId="7">'7. Segment reporting'!$B$2:$D$35</definedName>
    <definedName name="_xlnm.Print_Area" localSheetId="8">'7. Segment reporting (ppt)'!$B$2:$D$24</definedName>
    <definedName name="_xlnm.Print_Area" localSheetId="9">'8. Earnings per share'!$B$2:$D$14</definedName>
    <definedName name="_xlnm.Print_Area" localSheetId="10">'9. Shareholders’ equity'!$B$2:$F$10</definedName>
    <definedName name="_xlnm.Print_Area" localSheetId="0">Cover!$B$2:$R$44</definedName>
    <definedName name="_xlnm.Print_Titles" localSheetId="1">'1. Key figures table'!$2:$3</definedName>
    <definedName name="Table_1Income" localSheetId="1">'1. Key figures table'!#REF!</definedName>
    <definedName name="Table_1Income" localSheetId="11">'10. Stat of Income (Q)'!$B$5:$H$35</definedName>
    <definedName name="Table_1Income" localSheetId="12">'11. Balance Sheet (Q)'!$B$5:$H$18</definedName>
    <definedName name="Table_1Income" localSheetId="13">'12. CF (Q)'!$B$5:$H$22</definedName>
    <definedName name="Table_1Income" localSheetId="2">'2. Cons Stat of Income'!$B$5:$F$35</definedName>
    <definedName name="Table_1Income" localSheetId="3">'3. Cons Stat of Comp Income'!$B$5:$F$19</definedName>
    <definedName name="Table_1Income" localSheetId="4">'4. Cons Balance Sheet'!$B$5:$F$45</definedName>
    <definedName name="Table_1Income" localSheetId="5">'5. Cons Stat of CF'!$B$5:$H$39</definedName>
    <definedName name="Table_1Income" localSheetId="6">'6. Cons Stat of Chang in Equity'!$B$5:$F$34</definedName>
    <definedName name="Table_1Income" localSheetId="7">'7. Segment reporting'!#REF!</definedName>
    <definedName name="Table_1Income" localSheetId="8">'7. Segment reporting (ppt)'!#REF!</definedName>
    <definedName name="Table_1Income" localSheetId="9">'8. Earnings per share'!#REF!</definedName>
    <definedName name="Table_1Income" localSheetId="10">'9. Shareholders’ equity'!#REF!</definedName>
    <definedName name="Table_1Income">#REF!</definedName>
    <definedName name="Table_2Income" localSheetId="1">'1. Key figures table'!#REF!</definedName>
    <definedName name="Table_2Income" localSheetId="11">'10. Stat of Income (Q)'!#REF!</definedName>
    <definedName name="Table_2Income" localSheetId="12">'11. Balance Sheet (Q)'!#REF!</definedName>
    <definedName name="Table_2Income" localSheetId="13">'12. CF (Q)'!#REF!</definedName>
    <definedName name="Table_2Income" localSheetId="2">'2. Cons Stat of Income'!#REF!</definedName>
    <definedName name="Table_2Income" localSheetId="3">'3. Cons Stat of Comp Income'!#REF!</definedName>
    <definedName name="Table_2Income" localSheetId="4">'4. Cons Balance Sheet'!#REF!</definedName>
    <definedName name="Table_2Income" localSheetId="5">'5. Cons Stat of CF'!#REF!</definedName>
    <definedName name="Table_2Income" localSheetId="6">'6. Cons Stat of Chang in Equity'!#REF!</definedName>
    <definedName name="Table_2Income" localSheetId="7">'7. Segment reporting'!#REF!</definedName>
    <definedName name="Table_2Income" localSheetId="8">'7. Segment reporting (ppt)'!#REF!</definedName>
    <definedName name="Table_2Income" localSheetId="9">'8. Earnings per share'!#REF!</definedName>
    <definedName name="Table_2Income" localSheetId="10">'9. Shareholders’ equity'!#REF!</definedName>
    <definedName name="Table_2Income">#REF!</definedName>
  </definedNames>
  <calcPr calcId="145621"/>
</workbook>
</file>

<file path=xl/calcChain.xml><?xml version="1.0" encoding="utf-8"?>
<calcChain xmlns="http://schemas.openxmlformats.org/spreadsheetml/2006/main">
  <c r="H30" i="12" l="1"/>
  <c r="H33" i="12" l="1"/>
  <c r="H29" i="12"/>
  <c r="H28" i="12"/>
  <c r="H27" i="12"/>
  <c r="H25" i="12"/>
  <c r="H24" i="12"/>
  <c r="H22" i="12"/>
  <c r="H18" i="12"/>
  <c r="H16" i="12"/>
  <c r="H15" i="12"/>
  <c r="H14" i="12"/>
  <c r="H13" i="12"/>
  <c r="H11" i="12"/>
  <c r="H10" i="12"/>
  <c r="H9" i="12"/>
  <c r="H8" i="12"/>
  <c r="H31" i="12" l="1"/>
  <c r="J22" i="13"/>
  <c r="J20" i="13"/>
  <c r="J18" i="13"/>
  <c r="J16" i="13"/>
  <c r="J15" i="13"/>
  <c r="J14" i="13"/>
  <c r="J13" i="13"/>
  <c r="J11" i="13"/>
  <c r="J10" i="13"/>
  <c r="J9" i="13"/>
  <c r="J8" i="13"/>
  <c r="J7" i="13"/>
  <c r="J6" i="13"/>
  <c r="J35" i="11"/>
  <c r="J34" i="11"/>
  <c r="J31" i="11"/>
  <c r="J29" i="11"/>
  <c r="J26" i="11"/>
  <c r="J25" i="11"/>
  <c r="J23" i="11"/>
  <c r="J22" i="11"/>
  <c r="J21" i="11"/>
  <c r="J20" i="11"/>
  <c r="J16" i="11"/>
  <c r="J18" i="11" s="1"/>
  <c r="J14" i="11"/>
  <c r="J13" i="11"/>
  <c r="J12" i="11"/>
  <c r="J11" i="11"/>
  <c r="J10" i="11"/>
  <c r="J8" i="11"/>
  <c r="J7" i="11"/>
  <c r="J6" i="11"/>
  <c r="H35" i="11"/>
  <c r="H34" i="11"/>
  <c r="H31" i="11"/>
  <c r="H29" i="11"/>
  <c r="H26" i="11"/>
  <c r="H25" i="11"/>
  <c r="H23" i="11"/>
  <c r="H22" i="11"/>
  <c r="H21" i="11"/>
  <c r="H20" i="11"/>
  <c r="H16" i="11"/>
  <c r="H18" i="11" s="1"/>
  <c r="H14" i="11"/>
  <c r="H13" i="11"/>
  <c r="H12" i="11"/>
  <c r="H11" i="11"/>
  <c r="H10" i="11"/>
  <c r="H8" i="11"/>
  <c r="H7" i="11"/>
  <c r="H6" i="11"/>
  <c r="H30" i="11" l="1"/>
  <c r="J30" i="11"/>
  <c r="H22" i="13"/>
  <c r="H20" i="13"/>
  <c r="H18" i="13"/>
  <c r="H16" i="13"/>
  <c r="H15" i="13"/>
  <c r="H14" i="13"/>
  <c r="H13" i="13"/>
  <c r="H11" i="13"/>
  <c r="H10" i="13"/>
  <c r="H9" i="13"/>
  <c r="H8" i="13"/>
  <c r="H7" i="13"/>
  <c r="H6" i="13"/>
</calcChain>
</file>

<file path=xl/sharedStrings.xml><?xml version="1.0" encoding="utf-8"?>
<sst xmlns="http://schemas.openxmlformats.org/spreadsheetml/2006/main" count="477" uniqueCount="255">
  <si>
    <t>GROSS RESULT</t>
  </si>
  <si>
    <t>Research and development expenses</t>
  </si>
  <si>
    <t>Amortisation of technology and databases</t>
  </si>
  <si>
    <t>Marketing expenses</t>
  </si>
  <si>
    <t>Selling, general and administrative expenses</t>
  </si>
  <si>
    <t>TOTAL OPERATING EXPENSES</t>
  </si>
  <si>
    <t>OPERATING RESULT</t>
  </si>
  <si>
    <t>RESULT BEFORE TAX</t>
  </si>
  <si>
    <t>NET RESULT</t>
  </si>
  <si>
    <r>
      <t xml:space="preserve">EARNINGS PER SHARE </t>
    </r>
    <r>
      <rPr>
        <sz val="10"/>
        <rFont val="Arial"/>
        <family val="2"/>
      </rPr>
      <t>(in €)</t>
    </r>
  </si>
  <si>
    <t>Gross margin</t>
  </si>
  <si>
    <t>Automotive</t>
  </si>
  <si>
    <t>Licensing</t>
  </si>
  <si>
    <t>Diluted EPS</t>
  </si>
  <si>
    <r>
      <t>Diluted Adjusted EPS</t>
    </r>
    <r>
      <rPr>
        <vertAlign val="superscript"/>
        <sz val="10"/>
        <rFont val="Arial"/>
        <family val="2"/>
      </rPr>
      <t>1</t>
    </r>
  </si>
  <si>
    <t>REVENUE</t>
  </si>
  <si>
    <t>Interest result</t>
  </si>
  <si>
    <t>Other financial result</t>
  </si>
  <si>
    <t>Result of associates</t>
  </si>
  <si>
    <t>Attributable to:</t>
  </si>
  <si>
    <t>- Non-controlling interests</t>
  </si>
  <si>
    <t>- Equity holders of the parent</t>
  </si>
  <si>
    <t xml:space="preserve">Consumer </t>
  </si>
  <si>
    <t>EBITDA</t>
  </si>
  <si>
    <t>EBITDA margin</t>
  </si>
  <si>
    <t>EBIT margin</t>
  </si>
  <si>
    <t>EBIT</t>
  </si>
  <si>
    <t>Key figures</t>
  </si>
  <si>
    <t>Consolidated condensed statement of income</t>
  </si>
  <si>
    <t>Basic number of shares (in thousands)</t>
  </si>
  <si>
    <t>Diluted number of shares (in thousands)</t>
  </si>
  <si>
    <t>Consolidated condensed balance sheet</t>
  </si>
  <si>
    <t>ASSETS</t>
  </si>
  <si>
    <t>Goodwill</t>
  </si>
  <si>
    <t>Other intangible assets</t>
  </si>
  <si>
    <t>Property, plant and equipment</t>
  </si>
  <si>
    <t>Deferred tax assets</t>
  </si>
  <si>
    <t>Investments in associates</t>
  </si>
  <si>
    <t>Inventories</t>
  </si>
  <si>
    <t>Trade receivables</t>
  </si>
  <si>
    <t>Other receivables and prepayments</t>
  </si>
  <si>
    <t>Other financial assets</t>
  </si>
  <si>
    <t>Cash and cash equivalents</t>
  </si>
  <si>
    <t>TOTAL NON-CURRENT ASSETS</t>
  </si>
  <si>
    <t>TOTAL CURRENT ASSETS</t>
  </si>
  <si>
    <t>TOTAL ASSETS</t>
  </si>
  <si>
    <t>EQUITY AND LIABILITIES</t>
  </si>
  <si>
    <t>Share capital</t>
  </si>
  <si>
    <t>Share premium</t>
  </si>
  <si>
    <t>Other reserves</t>
  </si>
  <si>
    <t>Accumulated deficit</t>
  </si>
  <si>
    <t>Non-controlling interests</t>
  </si>
  <si>
    <t>EQUITY ATTRIBUTABLE TO EQUITY HOLDERS OF THE PARENT</t>
  </si>
  <si>
    <t>TOTAL EQUITY</t>
  </si>
  <si>
    <t>Borrowings</t>
  </si>
  <si>
    <t>Deferred tax liability</t>
  </si>
  <si>
    <t>Provisions</t>
  </si>
  <si>
    <t>Deferred revenue</t>
  </si>
  <si>
    <t>TOTAL NON-CURRENT LIABILITIES</t>
  </si>
  <si>
    <t>Trade payables</t>
  </si>
  <si>
    <t>TOTAL CURRENT LIABILITIES</t>
  </si>
  <si>
    <t>TOTAL EQUITY AND LIABILITIES</t>
  </si>
  <si>
    <t>Consolidated condensed statements of cash flows</t>
  </si>
  <si>
    <t>Operating result</t>
  </si>
  <si>
    <t>Depreciation and amortisation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</si>
  <si>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</si>
  <si>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</si>
  <si>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</si>
  <si>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</si>
  <si>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</si>
  <si>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Interest received</t>
  </si>
  <si>
    <t>CASH FLOWS FROM OPERATING ACTIVITIES</t>
  </si>
  <si>
    <t>CASH GENERATED FROM OPERATIONS</t>
  </si>
  <si>
    <t>Investments in intangible assets</t>
  </si>
  <si>
    <t>Investments in property, plant and equipment</t>
  </si>
  <si>
    <t>Proceeds on issue of ordinary shares</t>
  </si>
  <si>
    <t>CASH AND CASH EQUIVALENTS AT THE END OF PERIOD</t>
  </si>
  <si>
    <t>Other non-current assets</t>
  </si>
  <si>
    <t>Receivables, prepayments &amp; derivatives</t>
  </si>
  <si>
    <t>Non-current borrowings</t>
  </si>
  <si>
    <t>Current borrowings</t>
  </si>
  <si>
    <t>TOTAL LIABILITIES</t>
  </si>
  <si>
    <t>Other</t>
  </si>
  <si>
    <r>
      <t xml:space="preserve">DATA PER SHARE </t>
    </r>
    <r>
      <rPr>
        <sz val="10"/>
        <rFont val="Arial"/>
        <family val="2"/>
      </rPr>
      <t xml:space="preserve">(in €) </t>
    </r>
  </si>
  <si>
    <t>MARGINS</t>
  </si>
  <si>
    <t>Basic</t>
  </si>
  <si>
    <t>Diluted</t>
  </si>
  <si>
    <t>NET INCREASE/(DECREASE) IN CASH AND CASH EQUIVALENTS</t>
  </si>
  <si>
    <t>Effect of exchange rate changes on cash balances held in foreign currencies</t>
  </si>
  <si>
    <t>Cost of sales</t>
  </si>
  <si>
    <t>EARNINGS PER SHARE (in €)</t>
  </si>
  <si>
    <t>CASH FLOWS FROM INVESTING ACTIVITIES</t>
  </si>
  <si>
    <t>CASH FLOWS FROM FINANCING ACTIVITIES</t>
  </si>
  <si>
    <t>Telematics</t>
  </si>
  <si>
    <t>Corporate income taxes (paid)/received</t>
  </si>
  <si>
    <t>Hardware revenue</t>
  </si>
  <si>
    <t>Subscription revenue</t>
  </si>
  <si>
    <t>Total Telematics revenue</t>
  </si>
  <si>
    <t>Financial gains/(losses)</t>
  </si>
  <si>
    <r>
      <t>Change in liabilities (excluding provisions)</t>
    </r>
    <r>
      <rPr>
        <vertAlign val="superscript"/>
        <sz val="10"/>
        <rFont val="Arial"/>
        <family val="2"/>
      </rPr>
      <t>1</t>
    </r>
  </si>
  <si>
    <t>Consolidated condensed statement of comprehensive income</t>
  </si>
  <si>
    <t/>
  </si>
  <si>
    <t xml:space="preserve"> - Equity holders of the parent</t>
  </si>
  <si>
    <t xml:space="preserve"> - Non-controlling interests</t>
  </si>
  <si>
    <t>OTHER COMPREHENSIVE INCOME:</t>
  </si>
  <si>
    <t>Items that will not be reclassified to profit or loss:</t>
  </si>
  <si>
    <t>Items that may be subsequently reclassified to profit or loss:</t>
  </si>
  <si>
    <t>Currency translation differences</t>
  </si>
  <si>
    <t>OTHER COMPREHENSIVE INCOME FOR THE PERIOD</t>
  </si>
  <si>
    <t>TOTAL COMPREHENSIVE INCOME FOR THE PERIOD</t>
  </si>
  <si>
    <r>
      <t>TOTAL COMPREHENSIVE INCOME FOR THE PERIOD</t>
    </r>
    <r>
      <rPr>
        <b/>
        <vertAlign val="superscript"/>
        <sz val="10"/>
        <rFont val="Arial"/>
        <family val="2"/>
      </rPr>
      <t>1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</si>
  <si>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The items in the statement above are presented net of tax.</t>
    </r>
  </si>
  <si>
    <t>Total equity</t>
  </si>
  <si>
    <t>COMPREHENSIVE INCOME</t>
  </si>
  <si>
    <t>OTHER COMPREHENSIVE INCOME</t>
  </si>
  <si>
    <t>Actuarial losses on defined benefit obligations</t>
  </si>
  <si>
    <t>TOTAL OTHER COMPREHENSIVE INCOME</t>
  </si>
  <si>
    <t>TOTAL COMPREHENSIVE INCOME</t>
  </si>
  <si>
    <t>TRANSACTIONS WITH OWNERS</t>
  </si>
  <si>
    <t>Stock compensation related movements</t>
  </si>
  <si>
    <t>Segment reporting</t>
  </si>
  <si>
    <t>TOTAL</t>
  </si>
  <si>
    <t>Other finance result</t>
  </si>
  <si>
    <t>Unallocated expenses</t>
  </si>
  <si>
    <t>Earnings per share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</si>
  <si>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</si>
  <si>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</si>
  <si>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</si>
  <si>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</si>
  <si>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</si>
  <si>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</si>
  <si>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Shareholders’ equity</t>
  </si>
  <si>
    <t>Last six quarters</t>
  </si>
  <si>
    <t>Ordinary shares</t>
  </si>
  <si>
    <t>Preferred shares</t>
  </si>
  <si>
    <t>Total authorised</t>
  </si>
  <si>
    <t>Issued and fully paid ordinary shares</t>
  </si>
  <si>
    <r>
      <t>Other reserves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</si>
  <si>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Other reserves include Legal reserve and the Stock compensation reserve.</t>
    </r>
  </si>
  <si>
    <t>Consolidated statement of changes in equity</t>
  </si>
  <si>
    <r>
      <t>y.o.y. change</t>
    </r>
    <r>
      <rPr>
        <b/>
        <vertAlign val="superscript"/>
        <sz val="10"/>
        <rFont val="Arial"/>
        <family val="2"/>
      </rPr>
      <t>1</t>
    </r>
  </si>
  <si>
    <t>Actuarial (losses)/gains on defined benefit obligations</t>
  </si>
  <si>
    <t>Accruals and other liabilities</t>
  </si>
  <si>
    <t>Result for the period</t>
  </si>
  <si>
    <t>Cash and cash equivalents at the beginning of period</t>
  </si>
  <si>
    <t>H1 '15
Unaudited</t>
  </si>
  <si>
    <t>Revenue</t>
  </si>
  <si>
    <t>BALANCE AS AT 1 JANUARY 2015</t>
  </si>
  <si>
    <t>BALANCE AS AT 30 JUNE 2015 (Unaudited)</t>
  </si>
  <si>
    <t>Q2 '15
Unaudited</t>
  </si>
  <si>
    <t>Interest (paid)</t>
  </si>
  <si>
    <t>H1 '15</t>
  </si>
  <si>
    <r>
      <t>y.o.y. change</t>
    </r>
    <r>
      <rPr>
        <b/>
        <vertAlign val="superscript"/>
        <sz val="10"/>
        <rFont val="Arial"/>
        <family val="2"/>
      </rPr>
      <t>2</t>
    </r>
  </si>
  <si>
    <t>Q2 '15</t>
  </si>
  <si>
    <t>Q1 '15</t>
  </si>
  <si>
    <t>OPERATING RESULT (EBIT)</t>
  </si>
  <si>
    <t>Income tax gain / (charge)</t>
  </si>
  <si>
    <t>Net cash</t>
  </si>
  <si>
    <r>
      <t>Changes in working capital</t>
    </r>
    <r>
      <rPr>
        <vertAlign val="superscript"/>
        <sz val="10"/>
        <rFont val="Arial"/>
        <family val="2"/>
      </rPr>
      <t>1</t>
    </r>
  </si>
  <si>
    <t>ADJUSTED NET RESULT</t>
  </si>
  <si>
    <t>EPS - fully diluted</t>
  </si>
  <si>
    <r>
      <t>Adjusted EPS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fully diluted</t>
    </r>
  </si>
  <si>
    <t>Consumer</t>
  </si>
  <si>
    <t>Consumer products</t>
  </si>
  <si>
    <t>Automotive hardware</t>
  </si>
  <si>
    <t>Total Consumer revenue</t>
  </si>
  <si>
    <t>Key PND market data</t>
  </si>
  <si>
    <r>
      <t>Europe</t>
    </r>
    <r>
      <rPr>
        <u/>
        <vertAlign val="superscript"/>
        <sz val="10"/>
        <rFont val="Arial"/>
        <family val="2"/>
      </rPr>
      <t>2</t>
    </r>
  </si>
  <si>
    <t>Market size (# units sold in millions)</t>
  </si>
  <si>
    <t xml:space="preserve">TomTom market share </t>
  </si>
  <si>
    <t>North America</t>
  </si>
  <si>
    <t>Total revenue</t>
  </si>
  <si>
    <t xml:space="preserve">Depreciation and amortisation </t>
  </si>
  <si>
    <t>Of which acquisition-related amortisation</t>
  </si>
  <si>
    <t>Net result</t>
  </si>
  <si>
    <t xml:space="preserve">Net result </t>
  </si>
  <si>
    <t>Tax effect of adjustments</t>
  </si>
  <si>
    <t>Adjusted net result</t>
  </si>
  <si>
    <t>Adjusted EPS, € fully diluted</t>
  </si>
  <si>
    <r>
      <t>Hardware and other services revenue</t>
    </r>
    <r>
      <rPr>
        <sz val="10"/>
        <rFont val="Verdana"/>
        <family val="2"/>
      </rPr>
      <t>²</t>
    </r>
  </si>
  <si>
    <t>Monthly subscription ARPU (€)</t>
  </si>
  <si>
    <t>Subscriber installed base (# in thousands)</t>
  </si>
  <si>
    <t>Revenue split by type</t>
  </si>
  <si>
    <t>Content &amp; Services revenue</t>
  </si>
  <si>
    <t>Gross result</t>
  </si>
  <si>
    <t xml:space="preserve">Gross margin </t>
  </si>
  <si>
    <t xml:space="preserve">EBIT margin </t>
  </si>
  <si>
    <t>P&amp;L RATES IN €</t>
  </si>
  <si>
    <t>US dollar</t>
  </si>
  <si>
    <t>GB pound</t>
  </si>
  <si>
    <t>Total Segment EBIT</t>
  </si>
  <si>
    <t>Income tax gain</t>
  </si>
  <si>
    <t>Change in non-controlling interest</t>
  </si>
  <si>
    <t>OTHER MOVEMENTS</t>
  </si>
  <si>
    <t>Transfer to legal reserve</t>
  </si>
  <si>
    <t>Change in utilisation of credit facility</t>
  </si>
  <si>
    <t>(in € millions, unless stated otherwise)</t>
  </si>
  <si>
    <t>(in € millions)</t>
  </si>
  <si>
    <t>(in € thousands)</t>
  </si>
  <si>
    <t>Earnings (in € thousands)</t>
  </si>
  <si>
    <t>Q2 '16</t>
  </si>
  <si>
    <t>H1 '16</t>
  </si>
  <si>
    <t>Q2 '16
Unaudited</t>
  </si>
  <si>
    <t>H1 '16
Unaudited</t>
  </si>
  <si>
    <t>30 June 2016
Unaudited</t>
  </si>
  <si>
    <t>BALANCE AS AT 1 JANUARY 2016</t>
  </si>
  <si>
    <t>BALANCE AS AT 30 JUNE 2016 (Unaudited)</t>
  </si>
  <si>
    <t>as at 30 June 2016</t>
  </si>
  <si>
    <t>30 June 2016</t>
  </si>
  <si>
    <t>30 June 2016
(in € thousands)
Unaudited</t>
  </si>
  <si>
    <r>
      <t xml:space="preserve">Q2 '16 </t>
    </r>
    <r>
      <rPr>
        <sz val="10"/>
        <rFont val="Arial"/>
        <family val="2"/>
      </rPr>
      <t>actual
reported</t>
    </r>
  </si>
  <si>
    <r>
      <t xml:space="preserve">Q2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Q2 '15 
FX rates</t>
    </r>
    <r>
      <rPr>
        <b/>
        <vertAlign val="superscript"/>
        <sz val="10"/>
        <rFont val="Arial"/>
        <family val="2"/>
      </rPr>
      <t>1</t>
    </r>
  </si>
  <si>
    <r>
      <t xml:space="preserve">H1 '16
</t>
    </r>
    <r>
      <rPr>
        <sz val="10"/>
        <rFont val="Arial"/>
        <family val="2"/>
      </rPr>
      <t>recalculated at</t>
    </r>
    <r>
      <rPr>
        <b/>
        <sz val="10"/>
        <rFont val="Arial"/>
        <family val="2"/>
      </rPr>
      <t xml:space="preserve">
H1 '15 
FX rates</t>
    </r>
    <r>
      <rPr>
        <b/>
        <vertAlign val="superscript"/>
        <sz val="10"/>
        <rFont val="Arial"/>
        <family val="2"/>
      </rPr>
      <t>1</t>
    </r>
  </si>
  <si>
    <t>Q2' 15</t>
  </si>
  <si>
    <t>Q3 '15</t>
  </si>
  <si>
    <t>Q4 '15</t>
  </si>
  <si>
    <t>Q1 '16</t>
  </si>
  <si>
    <t>FY '15</t>
  </si>
  <si>
    <t>Acquisition of subsidiaries and other businesses</t>
  </si>
  <si>
    <t>Repayment of borrowings</t>
  </si>
  <si>
    <t>Dividends paid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</si>
  <si>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Includes movements in the non-current portion of deferred revenue presented under Non-Current liabilities.</t>
    </r>
  </si>
  <si>
    <t>Second quarter and H1 results 2016</t>
  </si>
  <si>
    <t>Income taxes</t>
  </si>
  <si>
    <t>Other taxes and social security</t>
  </si>
  <si>
    <t>31 December 2015
Audited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</si>
  <si>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Earnings per fully diluted share count adjusted for acquisition-related amortisation &amp; gain on a post-tax basis</t>
    </r>
  </si>
  <si>
    <t>FX sensitivity</t>
  </si>
  <si>
    <t>Actual key Q2 '16 / H1 '16 financials recalculated based on last year (Q2 '15 / H1 '15) FX rates
(in € millions, unless stated otherwise)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</si>
  <si>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The Q2 '16 / H1 '16 income and expenses in US dollar and GB pound have been reconverted to euro using Q2 '15 / H1 '15 average exchange rates. All other foreign currencies have not been converted.</t>
    </r>
  </si>
  <si>
    <t>Research and development</t>
  </si>
  <si>
    <t>Marketing</t>
  </si>
  <si>
    <t>Selling, general and administrative</t>
  </si>
  <si>
    <t>Total depreciation and amortisation</t>
  </si>
  <si>
    <t>Remeasurement of deferred tax liability</t>
  </si>
  <si>
    <t>Acquisition-related amortisation</t>
  </si>
  <si>
    <t>31 December 2015</t>
  </si>
  <si>
    <t>31 December 2015
(in € thousands)
Unaudited</t>
  </si>
  <si>
    <t>n.a.</t>
  </si>
  <si>
    <t>Dividend received</t>
  </si>
  <si>
    <t>Automotive and Licensing</t>
  </si>
  <si>
    <t>Shareholders' equity</t>
  </si>
  <si>
    <r>
      <t xml:space="preserve">H1 '16 </t>
    </r>
    <r>
      <rPr>
        <sz val="10"/>
        <rFont val="Arial"/>
        <family val="2"/>
      </rPr>
      <t>actual
reported</t>
    </r>
  </si>
  <si>
    <t>Amortisation of technology &amp; databases</t>
  </si>
  <si>
    <t>Corporate income taxes (paid) / received</t>
  </si>
  <si>
    <t>Financial (losses) / gains</t>
  </si>
  <si>
    <t>Net increase / (decrease) in cash and cash equivalents</t>
  </si>
  <si>
    <t>H1 results 2016</t>
  </si>
  <si>
    <t>¹Earnings per fully diluted share count adjusted for acquisition-related amortisation &amp; gain on a post-tax basis.</t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</si>
  <si>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Includes movements in the non-current portion of deferred revenue presented under Non-Current liabilities. 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</si>
  <si>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Europe refers to the following 12 countries: AT, BE, CH, CZ, DE, ES, FR, GB, IT, NL, PL and SE</t>
    </r>
  </si>
  <si>
    <r>
      <t>2</t>
    </r>
    <r>
      <rPr>
        <i/>
        <sz val="10"/>
        <rFont val="Arial"/>
        <family val="2"/>
      </rPr>
      <t>Change percentages and totals calculated before rounding</t>
    </r>
  </si>
  <si>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>Change percentages and totals calculated before rounding</t>
    </r>
  </si>
  <si>
    <r>
      <rPr>
        <i/>
        <vertAlign val="superscript"/>
        <sz val="10"/>
        <rFont val="Arial"/>
        <family val="2"/>
      </rPr>
      <t>2</t>
    </r>
    <r>
      <rPr>
        <i/>
        <sz val="10"/>
        <rFont val="Arial"/>
        <family val="2"/>
      </rPr>
      <t>Other services revenue comprises installation services and separately purchased traffic service and/or map content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</si>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</sst>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  <numFmt numFmtId="166" formatCode="[$-409]dd\-mmm\-yy;@"/>
    <numFmt numFmtId="167" formatCode="#,##0.0"/>
    <numFmt numFmtId="168" formatCode="0.0%"/>
    <numFmt numFmtId="169" formatCode="_-* #,##0.0_-;\-* #,##0.0_-;_-* &quot;-&quot;??_-;_-@_-"/>
    <numFmt numFmtId="170" formatCode="0.0000"/>
  </numFmts>
  <fonts count="36" x14ac:knownFonts="1">
    <font>
      <sz val="10"/>
      <name val="Arial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i/>
      <sz val="10"/>
      <name val="Arial"/>
      <family val="2"/>
    </font>
    <font>
      <b/>
      <sz val="10"/>
      <color theme="3"/>
      <name val="Arial"/>
      <family val="2"/>
    </font>
    <font>
      <vertAlign val="superscript"/>
      <sz val="10"/>
      <name val="Arial"/>
      <family val="2"/>
    </font>
    <font>
      <b/>
      <u/>
      <sz val="10"/>
      <color theme="3" tint="-0.499984740745262"/>
      <name val="Arial"/>
      <family val="2"/>
    </font>
    <font>
      <i/>
      <sz val="8"/>
      <color theme="2" tint="-0.499984740745262"/>
      <name val="Arial"/>
      <family val="2"/>
    </font>
    <font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9"/>
      <color rgb="FF9C6500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b/>
      <sz val="9"/>
      <color theme="1"/>
      <name val="Verdana"/>
      <family val="2"/>
    </font>
    <font>
      <sz val="9"/>
      <color theme="0"/>
      <name val="Verdana"/>
      <family val="2"/>
    </font>
    <font>
      <sz val="8"/>
      <color indexed="8"/>
      <name val="Arial"/>
      <family val="2"/>
    </font>
    <font>
      <b/>
      <i/>
      <sz val="10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u/>
      <sz val="10"/>
      <name val="Arial"/>
      <family val="2"/>
    </font>
    <font>
      <u/>
      <vertAlign val="superscript"/>
      <sz val="10"/>
      <name val="Arial"/>
      <family val="2"/>
    </font>
    <font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EDA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hair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</borders>
  <cellStyleXfs count="81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10" applyNumberFormat="0" applyAlignment="0" applyProtection="0"/>
    <xf numFmtId="0" fontId="22" fillId="9" borderId="11" applyNumberFormat="0" applyAlignment="0" applyProtection="0"/>
    <xf numFmtId="0" fontId="23" fillId="9" borderId="10" applyNumberFormat="0" applyAlignment="0" applyProtection="0"/>
    <xf numFmtId="0" fontId="24" fillId="0" borderId="12" applyNumberFormat="0" applyFill="0" applyAlignment="0" applyProtection="0"/>
    <xf numFmtId="0" fontId="25" fillId="10" borderId="13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3" fontId="30" fillId="0" borderId="0" applyFill="0" applyBorder="0" applyProtection="0">
      <alignment horizontal="left"/>
    </xf>
    <xf numFmtId="0" fontId="1" fillId="11" borderId="14" applyNumberFormat="0" applyFont="0" applyAlignment="0" applyProtection="0"/>
  </cellStyleXfs>
  <cellXfs count="249">
    <xf numFmtId="0" fontId="0" fillId="0" borderId="0" xfId="0"/>
    <xf numFmtId="0" fontId="0" fillId="2" borderId="0" xfId="0" applyFill="1"/>
    <xf numFmtId="0" fontId="5" fillId="2" borderId="0" xfId="0" applyFont="1" applyFill="1"/>
    <xf numFmtId="0" fontId="7" fillId="2" borderId="0" xfId="0" applyFont="1" applyFill="1"/>
    <xf numFmtId="0" fontId="0" fillId="0" borderId="0" xfId="0" applyAlignment="1">
      <alignment vertical="top"/>
    </xf>
    <xf numFmtId="3" fontId="5" fillId="2" borderId="2" xfId="0" applyNumberFormat="1" applyFont="1" applyFill="1" applyBorder="1" applyAlignment="1">
      <alignment horizontal="right" vertical="top"/>
    </xf>
    <xf numFmtId="3" fontId="5" fillId="3" borderId="2" xfId="0" applyNumberFormat="1" applyFont="1" applyFill="1" applyBorder="1" applyAlignment="1">
      <alignment horizontal="right" vertical="top"/>
    </xf>
    <xf numFmtId="0" fontId="0" fillId="2" borderId="4" xfId="0" applyFont="1" applyFill="1" applyBorder="1" applyAlignment="1">
      <alignment horizontal="left" indent="1"/>
    </xf>
    <xf numFmtId="0" fontId="5" fillId="2" borderId="0" xfId="0" applyFont="1" applyFill="1" applyBorder="1"/>
    <xf numFmtId="0" fontId="5" fillId="2" borderId="3" xfId="0" applyFont="1" applyFill="1" applyBorder="1"/>
    <xf numFmtId="3" fontId="5" fillId="2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 applyAlignment="1">
      <alignment horizontal="left"/>
    </xf>
    <xf numFmtId="0" fontId="10" fillId="0" borderId="0" xfId="0" applyFont="1"/>
    <xf numFmtId="3" fontId="0" fillId="2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/>
    </xf>
    <xf numFmtId="0" fontId="0" fillId="2" borderId="0" xfId="0" applyFont="1" applyFill="1" applyAlignment="1">
      <alignment horizontal="left"/>
    </xf>
    <xf numFmtId="9" fontId="0" fillId="2" borderId="1" xfId="37" applyFont="1" applyFill="1" applyBorder="1" applyAlignment="1">
      <alignment horizontal="right"/>
    </xf>
    <xf numFmtId="0" fontId="0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3" fontId="0" fillId="2" borderId="0" xfId="0" applyNumberFormat="1" applyFon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3" fontId="0" fillId="3" borderId="0" xfId="0" applyNumberFormat="1" applyFont="1" applyFill="1" applyBorder="1" applyAlignment="1">
      <alignment horizontal="right"/>
    </xf>
    <xf numFmtId="4" fontId="0" fillId="2" borderId="0" xfId="0" applyNumberFormat="1" applyFont="1" applyFill="1" applyAlignment="1">
      <alignment horizontal="right"/>
    </xf>
    <xf numFmtId="4" fontId="0" fillId="3" borderId="0" xfId="0" applyNumberFormat="1" applyFont="1" applyFill="1" applyAlignment="1">
      <alignment horizontal="right"/>
    </xf>
    <xf numFmtId="4" fontId="0" fillId="2" borderId="3" xfId="0" applyNumberFormat="1" applyFont="1" applyFill="1" applyBorder="1" applyAlignment="1">
      <alignment horizontal="right"/>
    </xf>
    <xf numFmtId="4" fontId="0" fillId="3" borderId="3" xfId="0" applyNumberFormat="1" applyFont="1" applyFill="1" applyBorder="1" applyAlignment="1">
      <alignment horizontal="right"/>
    </xf>
    <xf numFmtId="0" fontId="0" fillId="2" borderId="0" xfId="0" quotePrefix="1" applyFont="1" applyFill="1" applyAlignment="1">
      <alignment horizontal="left"/>
    </xf>
    <xf numFmtId="3" fontId="5" fillId="2" borderId="2" xfId="0" applyNumberFormat="1" applyFont="1" applyFill="1" applyBorder="1" applyAlignment="1">
      <alignment horizontal="right" vertical="top" wrapText="1"/>
    </xf>
    <xf numFmtId="9" fontId="0" fillId="2" borderId="0" xfId="37" applyFont="1" applyFill="1" applyAlignment="1">
      <alignment horizontal="right"/>
    </xf>
    <xf numFmtId="0" fontId="0" fillId="2" borderId="4" xfId="0" applyFont="1" applyFill="1" applyBorder="1" applyAlignment="1">
      <alignment horizontal="left"/>
    </xf>
    <xf numFmtId="0" fontId="0" fillId="2" borderId="0" xfId="0" applyFont="1" applyFill="1" applyBorder="1"/>
    <xf numFmtId="0" fontId="0" fillId="2" borderId="3" xfId="0" applyFont="1" applyFill="1" applyBorder="1"/>
    <xf numFmtId="9" fontId="0" fillId="2" borderId="0" xfId="37" applyFont="1" applyFill="1" applyBorder="1" applyAlignment="1">
      <alignment horizontal="right"/>
    </xf>
    <xf numFmtId="9" fontId="0" fillId="2" borderId="3" xfId="37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5" fillId="2" borderId="5" xfId="0" applyFont="1" applyFill="1" applyBorder="1"/>
    <xf numFmtId="3" fontId="5" fillId="2" borderId="5" xfId="0" applyNumberFormat="1" applyFont="1" applyFill="1" applyBorder="1" applyAlignment="1">
      <alignment horizontal="right"/>
    </xf>
    <xf numFmtId="3" fontId="5" fillId="3" borderId="5" xfId="0" applyNumberFormat="1" applyFont="1" applyFill="1" applyBorder="1" applyAlignment="1">
      <alignment horizontal="right"/>
    </xf>
    <xf numFmtId="3" fontId="5" fillId="0" borderId="5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 indent="1"/>
    </xf>
    <xf numFmtId="4" fontId="0" fillId="2" borderId="0" xfId="0" applyNumberFormat="1" applyFont="1" applyFill="1" applyBorder="1" applyAlignment="1">
      <alignment horizontal="right"/>
    </xf>
    <xf numFmtId="4" fontId="0" fillId="3" borderId="0" xfId="0" applyNumberFormat="1" applyFont="1" applyFill="1" applyBorder="1" applyAlignment="1">
      <alignment horizontal="right"/>
    </xf>
    <xf numFmtId="0" fontId="0" fillId="2" borderId="0" xfId="0" applyNumberFormat="1" applyFont="1" applyFill="1" applyBorder="1" applyAlignment="1">
      <alignment horizontal="left"/>
    </xf>
    <xf numFmtId="0" fontId="0" fillId="2" borderId="0" xfId="0" applyNumberFormat="1" applyFont="1" applyFill="1" applyAlignment="1">
      <alignment horizontal="left"/>
    </xf>
    <xf numFmtId="0" fontId="0" fillId="2" borderId="3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3" fontId="5" fillId="3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9" fontId="0" fillId="3" borderId="0" xfId="37" applyFont="1" applyFill="1" applyAlignment="1">
      <alignment horizontal="right"/>
    </xf>
    <xf numFmtId="0" fontId="7" fillId="2" borderId="0" xfId="0" applyFont="1" applyFill="1" applyAlignment="1">
      <alignment horizontal="left" indent="1"/>
    </xf>
    <xf numFmtId="9" fontId="7" fillId="2" borderId="0" xfId="37" applyFont="1" applyFill="1" applyAlignment="1">
      <alignment horizontal="right"/>
    </xf>
    <xf numFmtId="9" fontId="7" fillId="3" borderId="0" xfId="37" applyFont="1" applyFill="1" applyAlignment="1">
      <alignment horizontal="right"/>
    </xf>
    <xf numFmtId="166" fontId="5" fillId="0" borderId="2" xfId="0" applyNumberFormat="1" applyFont="1" applyFill="1" applyBorder="1" applyAlignment="1">
      <alignment horizontal="right" vertical="top"/>
    </xf>
    <xf numFmtId="166" fontId="5" fillId="3" borderId="2" xfId="0" applyNumberFormat="1" applyFont="1" applyFill="1" applyBorder="1" applyAlignment="1">
      <alignment horizontal="right" vertical="top"/>
    </xf>
    <xf numFmtId="3" fontId="0" fillId="2" borderId="5" xfId="0" applyNumberFormat="1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9" fontId="3" fillId="2" borderId="3" xfId="37" applyFont="1" applyFill="1" applyBorder="1" applyAlignment="1">
      <alignment horizontal="right"/>
    </xf>
    <xf numFmtId="9" fontId="3" fillId="2" borderId="0" xfId="37" applyFont="1" applyFill="1" applyBorder="1" applyAlignment="1">
      <alignment horizontal="right"/>
    </xf>
    <xf numFmtId="0" fontId="5" fillId="2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0" fillId="2" borderId="2" xfId="0" applyFont="1" applyFill="1" applyBorder="1" applyAlignment="1">
      <alignment vertical="top"/>
    </xf>
    <xf numFmtId="0" fontId="7" fillId="0" borderId="0" xfId="0" applyFont="1"/>
    <xf numFmtId="9" fontId="3" fillId="2" borderId="0" xfId="37" applyFont="1" applyFill="1" applyAlignment="1">
      <alignment horizontal="right"/>
    </xf>
    <xf numFmtId="9" fontId="3" fillId="3" borderId="0" xfId="37" applyFont="1" applyFill="1" applyAlignment="1">
      <alignment horizontal="right"/>
    </xf>
    <xf numFmtId="0" fontId="0" fillId="0" borderId="0" xfId="0" applyFont="1"/>
    <xf numFmtId="0" fontId="7" fillId="2" borderId="0" xfId="0" applyFont="1" applyFill="1" applyBorder="1"/>
    <xf numFmtId="9" fontId="7" fillId="2" borderId="0" xfId="37" applyFont="1" applyFill="1" applyBorder="1" applyAlignment="1">
      <alignment horizontal="right"/>
    </xf>
    <xf numFmtId="9" fontId="7" fillId="3" borderId="0" xfId="37" applyFont="1" applyFill="1" applyBorder="1" applyAlignment="1">
      <alignment horizontal="right"/>
    </xf>
    <xf numFmtId="2" fontId="0" fillId="2" borderId="0" xfId="38" applyNumberFormat="1" applyFont="1" applyFill="1" applyBorder="1" applyAlignment="1">
      <alignment horizontal="right"/>
    </xf>
    <xf numFmtId="2" fontId="0" fillId="3" borderId="0" xfId="38" applyNumberFormat="1" applyFont="1" applyFill="1" applyBorder="1" applyAlignment="1">
      <alignment horizontal="right"/>
    </xf>
    <xf numFmtId="2" fontId="0" fillId="3" borderId="3" xfId="38" applyNumberFormat="1" applyFont="1" applyFill="1" applyBorder="1" applyAlignment="1">
      <alignment horizontal="right"/>
    </xf>
    <xf numFmtId="2" fontId="0" fillId="2" borderId="3" xfId="38" applyNumberFormat="1" applyFont="1" applyFill="1" applyBorder="1" applyAlignment="1">
      <alignment horizontal="right"/>
    </xf>
    <xf numFmtId="0" fontId="0" fillId="2" borderId="2" xfId="0" applyFont="1" applyFill="1" applyBorder="1" applyAlignment="1">
      <alignment vertical="top" wrapText="1"/>
    </xf>
    <xf numFmtId="3" fontId="0" fillId="0" borderId="0" xfId="0" applyNumberFormat="1"/>
    <xf numFmtId="9" fontId="0" fillId="0" borderId="0" xfId="0" applyNumberFormat="1"/>
    <xf numFmtId="3" fontId="5" fillId="4" borderId="2" xfId="0" applyNumberFormat="1" applyFont="1" applyFill="1" applyBorder="1" applyAlignment="1">
      <alignment horizontal="right" vertical="top"/>
    </xf>
    <xf numFmtId="3" fontId="5" fillId="4" borderId="5" xfId="0" applyNumberFormat="1" applyFont="1" applyFill="1" applyBorder="1" applyAlignment="1">
      <alignment horizontal="right"/>
    </xf>
    <xf numFmtId="3" fontId="0" fillId="4" borderId="1" xfId="0" applyNumberFormat="1" applyFont="1" applyFill="1" applyBorder="1" applyAlignment="1">
      <alignment horizontal="right"/>
    </xf>
    <xf numFmtId="3" fontId="5" fillId="4" borderId="3" xfId="0" applyNumberFormat="1" applyFont="1" applyFill="1" applyBorder="1" applyAlignment="1">
      <alignment horizontal="right"/>
    </xf>
    <xf numFmtId="9" fontId="0" fillId="4" borderId="0" xfId="37" applyFont="1" applyFill="1" applyAlignment="1">
      <alignment horizontal="right"/>
    </xf>
    <xf numFmtId="3" fontId="0" fillId="4" borderId="0" xfId="0" applyNumberFormat="1" applyFont="1" applyFill="1" applyAlignment="1">
      <alignment horizontal="right"/>
    </xf>
    <xf numFmtId="3" fontId="5" fillId="4" borderId="0" xfId="0" applyNumberFormat="1" applyFont="1" applyFill="1" applyBorder="1" applyAlignment="1">
      <alignment horizontal="right"/>
    </xf>
    <xf numFmtId="0" fontId="0" fillId="4" borderId="6" xfId="0" applyFill="1" applyBorder="1"/>
    <xf numFmtId="9" fontId="3" fillId="4" borderId="0" xfId="37" applyFont="1" applyFill="1" applyAlignment="1">
      <alignment horizontal="right"/>
    </xf>
    <xf numFmtId="9" fontId="7" fillId="4" borderId="0" xfId="37" applyFont="1" applyFill="1" applyAlignment="1">
      <alignment horizontal="right"/>
    </xf>
    <xf numFmtId="4" fontId="0" fillId="4" borderId="0" xfId="0" applyNumberFormat="1" applyFont="1" applyFill="1" applyAlignment="1">
      <alignment horizontal="right"/>
    </xf>
    <xf numFmtId="4" fontId="0" fillId="4" borderId="3" xfId="0" applyNumberFormat="1" applyFont="1" applyFill="1" applyBorder="1" applyAlignment="1">
      <alignment horizontal="right"/>
    </xf>
    <xf numFmtId="167" fontId="0" fillId="3" borderId="0" xfId="0" applyNumberFormat="1" applyFont="1" applyFill="1" applyAlignment="1">
      <alignment horizontal="right"/>
    </xf>
    <xf numFmtId="167" fontId="0" fillId="2" borderId="0" xfId="0" applyNumberFormat="1" applyFont="1" applyFill="1" applyAlignment="1">
      <alignment horizontal="right"/>
    </xf>
    <xf numFmtId="167" fontId="0" fillId="3" borderId="1" xfId="0" applyNumberFormat="1" applyFont="1" applyFill="1" applyBorder="1" applyAlignment="1">
      <alignment horizontal="right"/>
    </xf>
    <xf numFmtId="167" fontId="0" fillId="2" borderId="1" xfId="0" applyNumberFormat="1" applyFont="1" applyFill="1" applyBorder="1" applyAlignment="1">
      <alignment horizontal="right"/>
    </xf>
    <xf numFmtId="167" fontId="0" fillId="3" borderId="3" xfId="0" applyNumberFormat="1" applyFont="1" applyFill="1" applyBorder="1" applyAlignment="1">
      <alignment horizontal="right"/>
    </xf>
    <xf numFmtId="167" fontId="0" fillId="2" borderId="3" xfId="0" applyNumberFormat="1" applyFont="1" applyFill="1" applyBorder="1" applyAlignment="1">
      <alignment horizontal="right"/>
    </xf>
    <xf numFmtId="0" fontId="5" fillId="0" borderId="0" xfId="0" applyFont="1"/>
    <xf numFmtId="9" fontId="0" fillId="0" borderId="0" xfId="37" applyFont="1"/>
    <xf numFmtId="3" fontId="0" fillId="2" borderId="0" xfId="0" applyNumberFormat="1" applyFill="1"/>
    <xf numFmtId="3" fontId="0" fillId="4" borderId="5" xfId="0" applyNumberFormat="1" applyFont="1" applyFill="1" applyBorder="1" applyAlignment="1">
      <alignment horizontal="right"/>
    </xf>
    <xf numFmtId="3" fontId="0" fillId="4" borderId="0" xfId="0" applyNumberFormat="1" applyFont="1" applyFill="1" applyBorder="1" applyAlignment="1">
      <alignment horizontal="right"/>
    </xf>
    <xf numFmtId="0" fontId="7" fillId="2" borderId="0" xfId="0" applyFont="1" applyFill="1" applyAlignment="1">
      <alignment vertical="top"/>
    </xf>
    <xf numFmtId="0" fontId="0" fillId="0" borderId="6" xfId="0" applyFill="1" applyBorder="1"/>
    <xf numFmtId="0" fontId="0" fillId="0" borderId="5" xfId="0" applyFill="1" applyBorder="1"/>
    <xf numFmtId="0" fontId="0" fillId="0" borderId="0" xfId="0" applyBorder="1"/>
    <xf numFmtId="3" fontId="5" fillId="0" borderId="2" xfId="0" applyNumberFormat="1" applyFont="1" applyFill="1" applyBorder="1" applyAlignment="1">
      <alignment horizontal="right" vertical="top"/>
    </xf>
    <xf numFmtId="4" fontId="0" fillId="0" borderId="0" xfId="0" applyNumberFormat="1" applyFont="1" applyFill="1" applyBorder="1" applyAlignment="1">
      <alignment horizontal="right"/>
    </xf>
    <xf numFmtId="4" fontId="0" fillId="0" borderId="0" xfId="0" applyNumberFormat="1" applyFont="1" applyFill="1" applyAlignment="1">
      <alignment horizontal="right"/>
    </xf>
    <xf numFmtId="4" fontId="0" fillId="0" borderId="3" xfId="0" applyNumberFormat="1" applyFont="1" applyFill="1" applyBorder="1" applyAlignment="1">
      <alignment horizontal="right"/>
    </xf>
    <xf numFmtId="9" fontId="0" fillId="0" borderId="0" xfId="37" applyFont="1" applyFill="1" applyAlignment="1">
      <alignment horizontal="right"/>
    </xf>
    <xf numFmtId="9" fontId="3" fillId="0" borderId="0" xfId="37" applyFont="1" applyFill="1" applyAlignment="1">
      <alignment horizontal="right"/>
    </xf>
    <xf numFmtId="9" fontId="7" fillId="0" borderId="0" xfId="37" applyFont="1" applyFill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/>
    </xf>
    <xf numFmtId="0" fontId="0" fillId="2" borderId="2" xfId="0" applyFont="1" applyFill="1" applyBorder="1" applyAlignment="1">
      <alignment horizontal="right" vertical="top" wrapText="1"/>
    </xf>
    <xf numFmtId="0" fontId="0" fillId="2" borderId="3" xfId="0" applyFont="1" applyFill="1" applyBorder="1" applyAlignment="1">
      <alignment vertical="top"/>
    </xf>
    <xf numFmtId="49" fontId="5" fillId="0" borderId="2" xfId="0" applyNumberFormat="1" applyFont="1" applyFill="1" applyBorder="1" applyAlignment="1">
      <alignment horizontal="right" vertical="top" wrapText="1"/>
    </xf>
    <xf numFmtId="49" fontId="5" fillId="3" borderId="2" xfId="0" applyNumberFormat="1" applyFont="1" applyFill="1" applyBorder="1" applyAlignment="1">
      <alignment horizontal="right" vertical="top" wrapText="1"/>
    </xf>
    <xf numFmtId="0" fontId="0" fillId="3" borderId="0" xfId="0" applyFill="1"/>
    <xf numFmtId="3" fontId="0" fillId="2" borderId="3" xfId="0" applyNumberFormat="1" applyFont="1" applyFill="1" applyBorder="1" applyAlignment="1">
      <alignment horizontal="right" vertical="top"/>
    </xf>
    <xf numFmtId="3" fontId="0" fillId="3" borderId="3" xfId="0" applyNumberFormat="1" applyFont="1" applyFill="1" applyBorder="1" applyAlignment="1">
      <alignment horizontal="right" vertical="top"/>
    </xf>
    <xf numFmtId="167" fontId="5" fillId="3" borderId="3" xfId="0" applyNumberFormat="1" applyFont="1" applyFill="1" applyBorder="1" applyAlignment="1">
      <alignment horizontal="right"/>
    </xf>
    <xf numFmtId="167" fontId="5" fillId="2" borderId="3" xfId="0" applyNumberFormat="1" applyFont="1" applyFill="1" applyBorder="1" applyAlignment="1">
      <alignment horizontal="right"/>
    </xf>
    <xf numFmtId="167" fontId="5" fillId="3" borderId="0" xfId="0" applyNumberFormat="1" applyFont="1" applyFill="1" applyBorder="1"/>
    <xf numFmtId="167" fontId="5" fillId="2" borderId="0" xfId="0" applyNumberFormat="1" applyFont="1" applyFill="1" applyBorder="1"/>
    <xf numFmtId="167" fontId="0" fillId="3" borderId="0" xfId="0" applyNumberFormat="1" applyFill="1"/>
    <xf numFmtId="167" fontId="0" fillId="0" borderId="0" xfId="0" applyNumberFormat="1"/>
    <xf numFmtId="0" fontId="0" fillId="0" borderId="0" xfId="0" applyFont="1" applyFill="1" applyAlignment="1">
      <alignment horizontal="left"/>
    </xf>
    <xf numFmtId="0" fontId="0" fillId="0" borderId="4" xfId="0" applyFont="1" applyFill="1" applyBorder="1" applyAlignment="1">
      <alignment horizontal="left"/>
    </xf>
    <xf numFmtId="0" fontId="7" fillId="0" borderId="0" xfId="0" applyFont="1" applyFill="1"/>
    <xf numFmtId="3" fontId="5" fillId="3" borderId="2" xfId="0" applyNumberFormat="1" applyFont="1" applyFill="1" applyBorder="1" applyAlignment="1">
      <alignment horizontal="righ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165" fontId="5" fillId="3" borderId="2" xfId="0" applyNumberFormat="1" applyFont="1" applyFill="1" applyBorder="1" applyAlignment="1">
      <alignment horizontal="right" vertical="top" wrapText="1"/>
    </xf>
    <xf numFmtId="165" fontId="5" fillId="0" borderId="2" xfId="0" applyNumberFormat="1" applyFont="1" applyFill="1" applyBorder="1" applyAlignment="1">
      <alignment horizontal="right" vertical="top" wrapText="1"/>
    </xf>
    <xf numFmtId="0" fontId="5" fillId="0" borderId="3" xfId="0" applyFont="1" applyFill="1" applyBorder="1"/>
    <xf numFmtId="3" fontId="7" fillId="2" borderId="0" xfId="0" applyNumberFormat="1" applyFont="1" applyFill="1"/>
    <xf numFmtId="3" fontId="7" fillId="3" borderId="0" xfId="0" applyNumberFormat="1" applyFont="1" applyFill="1" applyAlignment="1">
      <alignment horizontal="right"/>
    </xf>
    <xf numFmtId="0" fontId="0" fillId="2" borderId="0" xfId="0" applyFont="1" applyFill="1" applyBorder="1" applyAlignment="1">
      <alignment vertical="top" wrapText="1"/>
    </xf>
    <xf numFmtId="0" fontId="0" fillId="0" borderId="0" xfId="0" applyFill="1"/>
    <xf numFmtId="0" fontId="31" fillId="2" borderId="0" xfId="0" applyFont="1" applyFill="1" applyBorder="1"/>
    <xf numFmtId="3" fontId="31" fillId="2" borderId="0" xfId="0" applyNumberFormat="1" applyFont="1" applyFill="1" applyBorder="1" applyAlignment="1">
      <alignment horizontal="right"/>
    </xf>
    <xf numFmtId="3" fontId="31" fillId="3" borderId="0" xfId="0" applyNumberFormat="1" applyFont="1" applyFill="1" applyBorder="1" applyAlignment="1">
      <alignment horizontal="right"/>
    </xf>
    <xf numFmtId="0" fontId="32" fillId="0" borderId="0" xfId="0" applyFont="1" applyFill="1"/>
    <xf numFmtId="3" fontId="31" fillId="0" borderId="0" xfId="0" applyNumberFormat="1" applyFont="1" applyFill="1" applyBorder="1" applyAlignment="1">
      <alignment horizontal="right"/>
    </xf>
    <xf numFmtId="3" fontId="31" fillId="4" borderId="0" xfId="0" applyNumberFormat="1" applyFont="1" applyFill="1" applyBorder="1" applyAlignment="1">
      <alignment horizontal="right"/>
    </xf>
    <xf numFmtId="0" fontId="0" fillId="0" borderId="0" xfId="0" applyFont="1" applyFill="1"/>
    <xf numFmtId="167" fontId="0" fillId="3" borderId="0" xfId="0" applyNumberFormat="1" applyFont="1" applyFill="1" applyBorder="1" applyAlignment="1">
      <alignment horizontal="right"/>
    </xf>
    <xf numFmtId="167" fontId="0" fillId="2" borderId="0" xfId="0" applyNumberFormat="1" applyFont="1" applyFill="1" applyBorder="1" applyAlignment="1">
      <alignment horizontal="right"/>
    </xf>
    <xf numFmtId="9" fontId="7" fillId="3" borderId="3" xfId="37" applyFont="1" applyFill="1" applyBorder="1" applyAlignment="1">
      <alignment horizontal="right"/>
    </xf>
    <xf numFmtId="9" fontId="7" fillId="2" borderId="3" xfId="37" applyFont="1" applyFill="1" applyBorder="1" applyAlignment="1">
      <alignment horizontal="right"/>
    </xf>
    <xf numFmtId="0" fontId="33" fillId="2" borderId="0" xfId="0" applyFont="1" applyFill="1" applyBorder="1"/>
    <xf numFmtId="0" fontId="7" fillId="0" borderId="0" xfId="0" applyFont="1" applyAlignment="1">
      <alignment horizontal="left" indent="1"/>
    </xf>
    <xf numFmtId="0" fontId="7" fillId="2" borderId="3" xfId="0" applyFont="1" applyFill="1" applyBorder="1" applyAlignment="1">
      <alignment horizontal="left" indent="1"/>
    </xf>
    <xf numFmtId="0" fontId="7" fillId="2" borderId="5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0" fillId="0" borderId="0" xfId="0" applyFill="1" applyBorder="1"/>
    <xf numFmtId="167" fontId="7" fillId="3" borderId="3" xfId="0" applyNumberFormat="1" applyFont="1" applyFill="1" applyBorder="1" applyAlignment="1">
      <alignment horizontal="right"/>
    </xf>
    <xf numFmtId="167" fontId="7" fillId="2" borderId="3" xfId="0" applyNumberFormat="1" applyFont="1" applyFill="1" applyBorder="1" applyAlignment="1">
      <alignment horizontal="right"/>
    </xf>
    <xf numFmtId="167" fontId="5" fillId="3" borderId="0" xfId="0" applyNumberFormat="1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5" fillId="0" borderId="0" xfId="37" applyFont="1" applyFill="1" applyAlignment="1">
      <alignment horizontal="right"/>
    </xf>
    <xf numFmtId="9" fontId="0" fillId="0" borderId="1" xfId="37" applyFont="1" applyFill="1" applyBorder="1" applyAlignment="1">
      <alignment horizontal="right"/>
    </xf>
    <xf numFmtId="9" fontId="5" fillId="0" borderId="3" xfId="37" applyFont="1" applyFill="1" applyBorder="1" applyAlignment="1">
      <alignment horizontal="right"/>
    </xf>
    <xf numFmtId="167" fontId="5" fillId="3" borderId="5" xfId="0" applyNumberFormat="1" applyFont="1" applyFill="1" applyBorder="1" applyAlignment="1">
      <alignment horizontal="right"/>
    </xf>
    <xf numFmtId="167" fontId="5" fillId="2" borderId="5" xfId="0" applyNumberFormat="1" applyFont="1" applyFill="1" applyBorder="1" applyAlignment="1">
      <alignment horizontal="right"/>
    </xf>
    <xf numFmtId="9" fontId="5" fillId="2" borderId="5" xfId="37" applyFont="1" applyFill="1" applyBorder="1" applyAlignment="1">
      <alignment horizontal="right"/>
    </xf>
    <xf numFmtId="4" fontId="0" fillId="3" borderId="3" xfId="38" applyNumberFormat="1" applyFont="1" applyFill="1" applyBorder="1" applyAlignment="1">
      <alignment horizontal="right"/>
    </xf>
    <xf numFmtId="4" fontId="0" fillId="0" borderId="3" xfId="38" applyNumberFormat="1" applyFont="1" applyFill="1" applyBorder="1" applyAlignment="1">
      <alignment horizontal="right"/>
    </xf>
    <xf numFmtId="9" fontId="0" fillId="0" borderId="3" xfId="37" applyFont="1" applyFill="1" applyBorder="1" applyAlignment="1">
      <alignment horizontal="right"/>
    </xf>
    <xf numFmtId="4" fontId="0" fillId="2" borderId="3" xfId="38" applyNumberFormat="1" applyFont="1" applyFill="1" applyBorder="1" applyAlignment="1">
      <alignment horizontal="right"/>
    </xf>
    <xf numFmtId="0" fontId="0" fillId="0" borderId="3" xfId="0" applyFont="1" applyFill="1" applyBorder="1"/>
    <xf numFmtId="0" fontId="0" fillId="0" borderId="0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5" fillId="0" borderId="0" xfId="0" applyFont="1" applyFill="1"/>
    <xf numFmtId="0" fontId="0" fillId="0" borderId="2" xfId="0" applyFont="1" applyFill="1" applyBorder="1" applyAlignment="1">
      <alignment horizontal="left" vertical="top" wrapText="1"/>
    </xf>
    <xf numFmtId="0" fontId="0" fillId="0" borderId="5" xfId="0" applyFont="1" applyFill="1" applyBorder="1"/>
    <xf numFmtId="0" fontId="0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168" fontId="7" fillId="0" borderId="0" xfId="37" applyNumberFormat="1" applyFont="1" applyFill="1" applyBorder="1" applyAlignment="1">
      <alignment horizontal="right"/>
    </xf>
    <xf numFmtId="0" fontId="33" fillId="0" borderId="0" xfId="0" applyFont="1" applyFill="1" applyBorder="1" applyAlignment="1">
      <alignment horizontal="left"/>
    </xf>
    <xf numFmtId="169" fontId="5" fillId="3" borderId="0" xfId="38" applyNumberFormat="1" applyFont="1" applyFill="1" applyBorder="1" applyAlignment="1">
      <alignment horizontal="right"/>
    </xf>
    <xf numFmtId="169" fontId="5" fillId="0" borderId="0" xfId="38" applyNumberFormat="1" applyFont="1" applyFill="1" applyBorder="1" applyAlignment="1">
      <alignment horizontal="right"/>
    </xf>
    <xf numFmtId="0" fontId="0" fillId="0" borderId="0" xfId="0" applyFill="1" applyAlignment="1">
      <alignment horizontal="left" wrapText="1"/>
    </xf>
    <xf numFmtId="167" fontId="5" fillId="3" borderId="0" xfId="0" applyNumberFormat="1" applyFont="1" applyFill="1" applyBorder="1" applyAlignment="1">
      <alignment horizontal="right"/>
    </xf>
    <xf numFmtId="167" fontId="5" fillId="2" borderId="0" xfId="0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left"/>
    </xf>
    <xf numFmtId="9" fontId="7" fillId="0" borderId="0" xfId="37" applyFont="1" applyFill="1" applyBorder="1" applyAlignment="1">
      <alignment horizontal="right"/>
    </xf>
    <xf numFmtId="169" fontId="3" fillId="3" borderId="5" xfId="38" applyNumberFormat="1" applyFont="1" applyFill="1" applyBorder="1" applyAlignment="1">
      <alignment horizontal="right"/>
    </xf>
    <xf numFmtId="169" fontId="3" fillId="0" borderId="5" xfId="38" applyNumberFormat="1" applyFont="1" applyFill="1" applyBorder="1" applyAlignment="1">
      <alignment horizontal="right"/>
    </xf>
    <xf numFmtId="169" fontId="3" fillId="3" borderId="0" xfId="38" applyNumberFormat="1" applyFont="1" applyFill="1" applyBorder="1" applyAlignment="1">
      <alignment horizontal="right"/>
    </xf>
    <xf numFmtId="169" fontId="3" fillId="0" borderId="0" xfId="38" applyNumberFormat="1" applyFont="1" applyFill="1" applyBorder="1" applyAlignment="1">
      <alignment horizontal="right"/>
    </xf>
    <xf numFmtId="169" fontId="0" fillId="3" borderId="0" xfId="38" applyNumberFormat="1" applyFont="1" applyFill="1" applyAlignment="1">
      <alignment horizontal="right"/>
    </xf>
    <xf numFmtId="169" fontId="0" fillId="0" borderId="0" xfId="38" applyNumberFormat="1" applyFont="1" applyFill="1" applyAlignment="1">
      <alignment horizontal="right"/>
    </xf>
    <xf numFmtId="0" fontId="3" fillId="0" borderId="0" xfId="24" applyFont="1" applyFill="1" applyAlignment="1">
      <alignment horizontal="left"/>
    </xf>
    <xf numFmtId="3" fontId="3" fillId="2" borderId="0" xfId="24" applyNumberFormat="1" applyFont="1" applyFill="1" applyAlignment="1">
      <alignment horizontal="right"/>
    </xf>
    <xf numFmtId="3" fontId="3" fillId="3" borderId="0" xfId="24" applyNumberFormat="1" applyFont="1" applyFill="1" applyAlignment="1">
      <alignment horizontal="right"/>
    </xf>
    <xf numFmtId="0" fontId="3" fillId="0" borderId="0" xfId="24" applyFont="1" applyFill="1" applyAlignment="1">
      <alignment horizontal="left" indent="1"/>
    </xf>
    <xf numFmtId="0" fontId="3" fillId="0" borderId="4" xfId="24" applyFont="1" applyFill="1" applyBorder="1" applyAlignment="1">
      <alignment horizontal="left" indent="1"/>
    </xf>
    <xf numFmtId="3" fontId="3" fillId="2" borderId="4" xfId="24" applyNumberFormat="1" applyFont="1" applyFill="1" applyBorder="1" applyAlignment="1">
      <alignment horizontal="right"/>
    </xf>
    <xf numFmtId="3" fontId="3" fillId="3" borderId="1" xfId="24" applyNumberFormat="1" applyFont="1" applyFill="1" applyBorder="1" applyAlignment="1">
      <alignment horizontal="right"/>
    </xf>
    <xf numFmtId="3" fontId="3" fillId="2" borderId="1" xfId="24" applyNumberFormat="1" applyFont="1" applyFill="1" applyBorder="1" applyAlignment="1">
      <alignment horizontal="right"/>
    </xf>
    <xf numFmtId="0" fontId="5" fillId="0" borderId="3" xfId="24" applyFont="1" applyFill="1" applyBorder="1"/>
    <xf numFmtId="3" fontId="5" fillId="2" borderId="3" xfId="24" applyNumberFormat="1" applyFont="1" applyFill="1" applyBorder="1" applyAlignment="1">
      <alignment horizontal="right"/>
    </xf>
    <xf numFmtId="3" fontId="5" fillId="3" borderId="3" xfId="24" applyNumberFormat="1" applyFont="1" applyFill="1" applyBorder="1" applyAlignment="1">
      <alignment horizontal="right"/>
    </xf>
    <xf numFmtId="0" fontId="5" fillId="0" borderId="0" xfId="24" applyFont="1" applyFill="1" applyAlignment="1">
      <alignment horizontal="left"/>
    </xf>
    <xf numFmtId="0" fontId="3" fillId="0" borderId="4" xfId="24" applyFont="1" applyFill="1" applyBorder="1" applyAlignment="1">
      <alignment horizontal="left"/>
    </xf>
    <xf numFmtId="0" fontId="5" fillId="0" borderId="0" xfId="24" applyNumberFormat="1" applyFont="1" applyFill="1" applyBorder="1" applyAlignment="1">
      <alignment horizontal="left"/>
    </xf>
    <xf numFmtId="4" fontId="3" fillId="2" borderId="0" xfId="24" applyNumberFormat="1" applyFont="1" applyFill="1" applyBorder="1" applyAlignment="1">
      <alignment horizontal="right"/>
    </xf>
    <xf numFmtId="3" fontId="5" fillId="3" borderId="0" xfId="24" applyNumberFormat="1" applyFont="1" applyFill="1" applyBorder="1" applyAlignment="1">
      <alignment horizontal="right"/>
    </xf>
    <xf numFmtId="3" fontId="5" fillId="2" borderId="0" xfId="24" applyNumberFormat="1" applyFont="1" applyFill="1" applyBorder="1" applyAlignment="1">
      <alignment horizontal="right"/>
    </xf>
    <xf numFmtId="0" fontId="3" fillId="0" borderId="0" xfId="24" applyNumberFormat="1" applyFont="1" applyFill="1" applyBorder="1" applyAlignment="1">
      <alignment horizontal="left"/>
    </xf>
    <xf numFmtId="3" fontId="3" fillId="3" borderId="0" xfId="24" applyNumberFormat="1" applyFont="1" applyFill="1" applyBorder="1" applyAlignment="1">
      <alignment horizontal="right"/>
    </xf>
    <xf numFmtId="3" fontId="3" fillId="2" borderId="0" xfId="24" applyNumberFormat="1" applyFont="1" applyFill="1" applyBorder="1" applyAlignment="1">
      <alignment horizontal="right"/>
    </xf>
    <xf numFmtId="0" fontId="5" fillId="0" borderId="5" xfId="24" applyFont="1" applyFill="1" applyBorder="1"/>
    <xf numFmtId="3" fontId="5" fillId="2" borderId="0" xfId="24" applyNumberFormat="1" applyFont="1" applyFill="1" applyAlignment="1">
      <alignment horizontal="right"/>
    </xf>
    <xf numFmtId="0" fontId="5" fillId="2" borderId="0" xfId="24" applyFont="1" applyFill="1" applyBorder="1"/>
    <xf numFmtId="0" fontId="5" fillId="2" borderId="0" xfId="24" applyFont="1" applyFill="1" applyAlignment="1">
      <alignment horizontal="left"/>
    </xf>
    <xf numFmtId="0" fontId="3" fillId="2" borderId="0" xfId="24" applyFont="1" applyFill="1" applyAlignment="1">
      <alignment horizontal="left"/>
    </xf>
    <xf numFmtId="0" fontId="3" fillId="2" borderId="4" xfId="24" applyFont="1" applyFill="1" applyBorder="1" applyAlignment="1">
      <alignment horizontal="left"/>
    </xf>
    <xf numFmtId="0" fontId="5" fillId="2" borderId="0" xfId="24" applyFont="1" applyFill="1" applyBorder="1" applyAlignment="1">
      <alignment horizontal="left"/>
    </xf>
    <xf numFmtId="0" fontId="5" fillId="3" borderId="3" xfId="24" applyFont="1" applyFill="1" applyBorder="1"/>
    <xf numFmtId="3" fontId="5" fillId="3" borderId="16" xfId="24" applyNumberFormat="1" applyFont="1" applyFill="1" applyBorder="1" applyAlignment="1">
      <alignment horizontal="right"/>
    </xf>
    <xf numFmtId="0" fontId="5" fillId="2" borderId="5" xfId="24" applyFont="1" applyFill="1" applyBorder="1"/>
    <xf numFmtId="3" fontId="3" fillId="2" borderId="2" xfId="24" applyNumberFormat="1" applyFont="1" applyFill="1" applyBorder="1" applyAlignment="1">
      <alignment horizontal="right"/>
    </xf>
    <xf numFmtId="0" fontId="0" fillId="0" borderId="0" xfId="24" applyFont="1" applyFill="1" applyAlignment="1">
      <alignment horizontal="left"/>
    </xf>
    <xf numFmtId="0" fontId="12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9" fontId="5" fillId="2" borderId="3" xfId="37" applyFont="1" applyFill="1" applyBorder="1" applyAlignment="1">
      <alignment horizontal="right"/>
    </xf>
    <xf numFmtId="0" fontId="0" fillId="2" borderId="0" xfId="24" applyFont="1" applyFill="1" applyAlignment="1">
      <alignment horizontal="left"/>
    </xf>
    <xf numFmtId="3" fontId="5" fillId="0" borderId="2" xfId="0" applyNumberFormat="1" applyFont="1" applyFill="1" applyBorder="1" applyAlignment="1">
      <alignment horizontal="right" vertical="top" wrapText="1"/>
    </xf>
    <xf numFmtId="170" fontId="0" fillId="0" borderId="0" xfId="0" applyNumberFormat="1"/>
    <xf numFmtId="167" fontId="7" fillId="3" borderId="0" xfId="0" applyNumberFormat="1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0" fontId="0" fillId="0" borderId="4" xfId="24" applyFont="1" applyFill="1" applyBorder="1" applyAlignment="1">
      <alignment horizontal="left"/>
    </xf>
    <xf numFmtId="0" fontId="11" fillId="0" borderId="0" xfId="0" applyFont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right" vertical="top" wrapText="1"/>
    </xf>
    <xf numFmtId="0" fontId="0" fillId="0" borderId="5" xfId="0" applyFill="1" applyBorder="1" applyAlignment="1">
      <alignment horizontal="left" wrapText="1"/>
    </xf>
  </cellXfs>
  <cellStyles count="81">
    <cellStyle name="20% - Accent1" xfId="56" builtinId="30" customBuiltin="1"/>
    <cellStyle name="20% - Accent2" xfId="60" builtinId="34" customBuiltin="1"/>
    <cellStyle name="20% - Accent3" xfId="64" builtinId="38" customBuiltin="1"/>
    <cellStyle name="20% - Accent4" xfId="68" builtinId="42" customBuiltin="1"/>
    <cellStyle name="20% - Accent5" xfId="72" builtinId="46" customBuiltin="1"/>
    <cellStyle name="20% - Accent6" xfId="76" builtinId="50" customBuiltin="1"/>
    <cellStyle name="40% - Accent1" xfId="57" builtinId="31" customBuiltin="1"/>
    <cellStyle name="40% - Accent2" xfId="61" builtinId="35" customBuiltin="1"/>
    <cellStyle name="40% - Accent3" xfId="65" builtinId="39" customBuiltin="1"/>
    <cellStyle name="40% - Accent4" xfId="69" builtinId="43" customBuiltin="1"/>
    <cellStyle name="40% - Accent5" xfId="73" builtinId="47" customBuiltin="1"/>
    <cellStyle name="40% - Accent6" xfId="77" builtinId="51" customBuiltin="1"/>
    <cellStyle name="60% - Accent1" xfId="58" builtinId="32" customBuiltin="1"/>
    <cellStyle name="60% - Accent2" xfId="62" builtinId="36" customBuiltin="1"/>
    <cellStyle name="60% - Accent3" xfId="66" builtinId="40" customBuiltin="1"/>
    <cellStyle name="60% - Accent4" xfId="70" builtinId="44" customBuiltin="1"/>
    <cellStyle name="60% - Accent5" xfId="74" builtinId="48" customBuiltin="1"/>
    <cellStyle name="60% - Accent6" xfId="78" builtinId="52" customBuiltin="1"/>
    <cellStyle name="Accent1" xfId="55" builtinId="29" customBuiltin="1"/>
    <cellStyle name="Accent2" xfId="59" builtinId="33" customBuiltin="1"/>
    <cellStyle name="Accent3" xfId="63" builtinId="37" customBuiltin="1"/>
    <cellStyle name="Accent4" xfId="67" builtinId="41" customBuiltin="1"/>
    <cellStyle name="Accent5" xfId="71" builtinId="45" customBuiltin="1"/>
    <cellStyle name="Accent6" xfId="75" builtinId="49" customBuiltin="1"/>
    <cellStyle name="Bad" xfId="45" builtinId="27" customBuiltin="1"/>
    <cellStyle name="Calculation" xfId="49" builtinId="22" customBuiltin="1"/>
    <cellStyle name="Check Cell" xfId="51" builtinId="23" customBuiltin="1"/>
    <cellStyle name="Comma" xfId="38" builtinId="3"/>
    <cellStyle name="Comma 2" xfId="1"/>
    <cellStyle name="Comma 22" xfId="2"/>
    <cellStyle name="Comma 23" xfId="3"/>
    <cellStyle name="Comma 3" xfId="4"/>
    <cellStyle name="Comma 3 2" xfId="5"/>
    <cellStyle name="Comma 3 3" xfId="6"/>
    <cellStyle name="Comma 3 4" xfId="7"/>
    <cellStyle name="Comma 3 5" xfId="8"/>
    <cellStyle name="Comma 3 6" xfId="9"/>
    <cellStyle name="Comma 3 7" xfId="10"/>
    <cellStyle name="Comma 4" xfId="11"/>
    <cellStyle name="Comma 4 2" xfId="12"/>
    <cellStyle name="Comma 4 3" xfId="13"/>
    <cellStyle name="Comma 4 4" xfId="14"/>
    <cellStyle name="Comma 4 5" xfId="15"/>
    <cellStyle name="Comma 4 6" xfId="16"/>
    <cellStyle name="Comma 4 7" xfId="17"/>
    <cellStyle name="Comma 5" xfId="18"/>
    <cellStyle name="Comma 8" xfId="19"/>
    <cellStyle name="Explanatory Text" xfId="53" builtinId="53" customBuiltin="1"/>
    <cellStyle name="Good" xfId="44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 2" xfId="20"/>
    <cellStyle name="imabs" xfId="21"/>
    <cellStyle name="imabs 2" xfId="22"/>
    <cellStyle name="imabs_Equity current period vs prev period" xfId="23"/>
    <cellStyle name="Input" xfId="47" builtinId="20" customBuiltin="1"/>
    <cellStyle name="Linked Cell" xfId="50" builtinId="24" customBuiltin="1"/>
    <cellStyle name="Neutral" xfId="46" builtinId="28" customBuiltin="1"/>
    <cellStyle name="Normal" xfId="0" builtinId="0"/>
    <cellStyle name="Normal 2" xfId="24"/>
    <cellStyle name="Normal 2 7" xfId="25"/>
    <cellStyle name="Normal 2 8" xfId="26"/>
    <cellStyle name="Normal 3" xfId="79"/>
    <cellStyle name="Note 2" xfId="80"/>
    <cellStyle name="Output" xfId="48" builtinId="21" customBuiltin="1"/>
    <cellStyle name="Percent" xfId="37" builtinId="5"/>
    <cellStyle name="Percent 2" xfId="27"/>
    <cellStyle name="Percent 3" xfId="28"/>
    <cellStyle name="Percent 3 2" xfId="29"/>
    <cellStyle name="Percent 3 3" xfId="30"/>
    <cellStyle name="Percent 3 4" xfId="31"/>
    <cellStyle name="Percent 3 5" xfId="32"/>
    <cellStyle name="Percent 3 6" xfId="33"/>
    <cellStyle name="Percent 3 7" xfId="34"/>
    <cellStyle name="Percent 4" xfId="35"/>
    <cellStyle name="Percent 8" xfId="36"/>
    <cellStyle name="Title" xfId="39" builtinId="15" customBuiltin="1"/>
    <cellStyle name="Total" xfId="54" builtinId="25" customBuiltin="1"/>
    <cellStyle name="Warning Text" xfId="52" builtinId="11" customBuiltin="1"/>
  </cellStyles>
  <dxfs count="0"/>
  <tableStyles count="0" defaultTableStyle="TableStyleMedium2" defaultPivotStyle="PivotStyleLight16"/>
  <colors>
    <mruColors>
      <color rgb="FFE3EDA5"/>
      <color rgb="FF00A854"/>
      <color rgb="FF00CC66"/>
      <color rgb="FF008E00"/>
      <color rgb="FF00C400"/>
      <color rgb="FFDBE88C"/>
      <color rgb="FFDDEA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593911</xdr:colOff>
      <xdr:row>19</xdr:row>
      <xdr:rowOff>33051</xdr:rowOff>
    </xdr:from>
    <xdr:to>
      <xdr:col>3</xdr:col>
      <xdr:colOff>103676</xdr:colOff>
      <xdr:row>23</xdr:row>
      <xdr:rowOff>131924</xdr:rowOff>
    </xdr:to>
    <xdr:sp macro="" textlink="">
      <xdr:nvSpPr>
        <xdr:cNvPr id="2" name="Abgerundetes Rechteck 13"/>
        <xdr:cNvSpPr/>
      </xdr:nvSpPr>
      <xdr:spPr bwMode="auto">
        <a:xfrm>
          <a:off x="1203511" y="3109626"/>
          <a:ext cx="728965" cy="746573"/>
        </a:xfrm>
        <a:prstGeom prst="roundRect">
          <a:avLst/>
        </a:prstGeom>
        <a:solidFill>
          <a:schemeClr val="accent1"/>
        </a:solidFill>
        <a:ln w="9525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lIns="72000" tIns="0" rIns="7200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eaLnBrk="0" hangingPunct="0"/>
          <a:r>
            <a:rPr lang="en-GB" sz="4000" b="1">
              <a:solidFill>
                <a:schemeClr val="bg1"/>
              </a:solidFill>
              <a:latin typeface="Verdana" pitchFamily="34" charset="0"/>
            </a:rPr>
            <a:t>›</a:t>
          </a:r>
        </a:p>
      </xdr:txBody>
    </xdr:sp>
    <xdr:clientData/>
  </xdr:twoCellAnchor>
  <xdr:twoCellAnchor>
    <xdr:from>
      <xdr:col>3</xdr:col>
      <xdr:colOff>226823</xdr:colOff>
      <xdr:row>19</xdr:row>
      <xdr:rowOff>66873</xdr:rowOff>
    </xdr:from>
    <xdr:to>
      <xdr:col>16</xdr:col>
      <xdr:colOff>224118</xdr:colOff>
      <xdr:row>23</xdr:row>
      <xdr:rowOff>104505</xdr:rowOff>
    </xdr:to>
    <xdr:sp macro="" textlink="">
      <xdr:nvSpPr>
        <xdr:cNvPr id="3" name="Title 2"/>
        <xdr:cNvSpPr>
          <a:spLocks noGrp="1"/>
        </xdr:cNvSpPr>
      </xdr:nvSpPr>
      <xdr:spPr>
        <a:xfrm>
          <a:off x="2055623" y="3143448"/>
          <a:ext cx="7922095" cy="685332"/>
        </a:xfrm>
        <a:prstGeom prst="rect">
          <a:avLst/>
        </a:prstGeom>
        <a:noFill/>
      </xdr:spPr>
      <xdr:txBody>
        <a:bodyPr vert="horz" wrap="square" lIns="0" tIns="45720" rIns="0" bIns="45720" rtlCol="0" anchor="ctr">
          <a:noAutofit/>
        </a:bodyPr>
        <a:lstStyle>
          <a:lvl1pPr algn="l" defTabSz="457200" rtl="0" eaLnBrk="1" latinLnBrk="0" hangingPunct="1">
            <a:spcBef>
              <a:spcPct val="0"/>
            </a:spcBef>
            <a:buNone/>
            <a:defRPr lang="en-US" sz="3200" kern="1200" dirty="0">
              <a:solidFill>
                <a:schemeClr val="tx1"/>
              </a:solidFill>
              <a:latin typeface="Verdana" pitchFamily="34" charset="0"/>
              <a:ea typeface="Verdana" pitchFamily="34" charset="0"/>
              <a:cs typeface="Verdana" pitchFamily="34" charset="0"/>
            </a:defRPr>
          </a:lvl1pPr>
        </a:lstStyle>
        <a:p>
          <a:r>
            <a:rPr lang="en-US" sz="3800">
              <a:solidFill>
                <a:schemeClr val="tx2">
                  <a:lumMod val="50000"/>
                </a:schemeClr>
              </a:solidFill>
              <a:latin typeface="+mn-lt"/>
            </a:rPr>
            <a:t>TOMTOM FINANCIAL DATA PACK Q2</a:t>
          </a:r>
          <a:r>
            <a:rPr lang="en-US" sz="3800" baseline="0">
              <a:solidFill>
                <a:schemeClr val="tx2">
                  <a:lumMod val="50000"/>
                </a:schemeClr>
              </a:solidFill>
              <a:latin typeface="+mn-lt"/>
            </a:rPr>
            <a:t> '16</a:t>
          </a:r>
          <a:endParaRPr lang="en-US" sz="3800">
            <a:solidFill>
              <a:schemeClr val="tx2">
                <a:lumMod val="50000"/>
              </a:schemeClr>
            </a:solidFill>
            <a:latin typeface="+mn-lt"/>
          </a:endParaRPr>
        </a:p>
      </xdr:txBody>
    </xdr:sp>
    <xdr:clientData/>
  </xdr:twoCellAnchor>
  <xdr:twoCellAnchor>
    <xdr:from>
      <xdr:col>3</xdr:col>
      <xdr:colOff>259976</xdr:colOff>
      <xdr:row>23</xdr:row>
      <xdr:rowOff>68424</xdr:rowOff>
    </xdr:from>
    <xdr:to>
      <xdr:col>16</xdr:col>
      <xdr:colOff>75797</xdr:colOff>
      <xdr:row>23</xdr:row>
      <xdr:rowOff>68424</xdr:rowOff>
    </xdr:to>
    <xdr:cxnSp macro="">
      <xdr:nvCxnSpPr>
        <xdr:cNvPr id="4" name="Straight Connector 3"/>
        <xdr:cNvCxnSpPr/>
      </xdr:nvCxnSpPr>
      <xdr:spPr>
        <a:xfrm>
          <a:off x="2088776" y="3792699"/>
          <a:ext cx="7740621" cy="0"/>
        </a:xfrm>
        <a:prstGeom prst="line">
          <a:avLst/>
        </a:prstGeom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317634</xdr:colOff>
      <xdr:row>2</xdr:row>
      <xdr:rowOff>123984</xdr:rowOff>
    </xdr:from>
    <xdr:to>
      <xdr:col>16</xdr:col>
      <xdr:colOff>359756</xdr:colOff>
      <xdr:row>5</xdr:row>
      <xdr:rowOff>62023</xdr:rowOff>
    </xdr:to>
    <xdr:pic>
      <xdr:nvPicPr>
        <xdr:cNvPr id="5" name="Picture 4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2834" y="447834"/>
          <a:ext cx="2480522" cy="4238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270" y="301999"/>
          <a:ext cx="1066278" cy="1926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132315</xdr:colOff>
      <xdr:row>1</xdr:row>
      <xdr:rowOff>61633</xdr:rowOff>
    </xdr:from>
    <xdr:to>
      <xdr:col>5</xdr:col>
      <xdr:colOff>1204196</xdr:colOff>
      <xdr:row>1</xdr:row>
      <xdr:rowOff>254850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9403" y="218515"/>
          <a:ext cx="1071881" cy="1932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191547</xdr:colOff>
      <xdr:row>1</xdr:row>
      <xdr:rowOff>81644</xdr:rowOff>
    </xdr:from>
    <xdr:to>
      <xdr:col>11</xdr:col>
      <xdr:colOff>494224</xdr:colOff>
      <xdr:row>2</xdr:row>
      <xdr:rowOff>17125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083" y="244930"/>
          <a:ext cx="1075883" cy="19401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395654</xdr:colOff>
      <xdr:row>1</xdr:row>
      <xdr:rowOff>136072</xdr:rowOff>
    </xdr:from>
    <xdr:to>
      <xdr:col>7</xdr:col>
      <xdr:colOff>695930</xdr:colOff>
      <xdr:row>2</xdr:row>
      <xdr:rowOff>71553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0868" y="299358"/>
          <a:ext cx="1075883" cy="19401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255581</xdr:colOff>
      <xdr:row>1</xdr:row>
      <xdr:rowOff>106457</xdr:rowOff>
    </xdr:from>
    <xdr:to>
      <xdr:col>11</xdr:col>
      <xdr:colOff>585541</xdr:colOff>
      <xdr:row>2</xdr:row>
      <xdr:rowOff>43712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9787" y="263339"/>
          <a:ext cx="1080754" cy="194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132316</xdr:colOff>
      <xdr:row>1</xdr:row>
      <xdr:rowOff>117662</xdr:rowOff>
    </xdr:from>
    <xdr:to>
      <xdr:col>7</xdr:col>
      <xdr:colOff>599079</xdr:colOff>
      <xdr:row>2</xdr:row>
      <xdr:rowOff>53143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5345" y="274544"/>
          <a:ext cx="1071881" cy="193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300404</xdr:colOff>
      <xdr:row>1</xdr:row>
      <xdr:rowOff>95251</xdr:rowOff>
    </xdr:from>
    <xdr:to>
      <xdr:col>5</xdr:col>
      <xdr:colOff>655109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345228</xdr:colOff>
      <xdr:row>2</xdr:row>
      <xdr:rowOff>28015</xdr:rowOff>
    </xdr:from>
    <xdr:to>
      <xdr:col>5</xdr:col>
      <xdr:colOff>699933</xdr:colOff>
      <xdr:row>3</xdr:row>
      <xdr:rowOff>64350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5963" y="442633"/>
          <a:ext cx="1071882" cy="1932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311610</xdr:colOff>
      <xdr:row>1</xdr:row>
      <xdr:rowOff>106457</xdr:rowOff>
    </xdr:from>
    <xdr:to>
      <xdr:col>6</xdr:col>
      <xdr:colOff>16372</xdr:colOff>
      <xdr:row>2</xdr:row>
      <xdr:rowOff>41938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9463" y="263339"/>
          <a:ext cx="1071881" cy="1932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300404</xdr:colOff>
      <xdr:row>1</xdr:row>
      <xdr:rowOff>95251</xdr:rowOff>
    </xdr:from>
    <xdr:to>
      <xdr:col>7</xdr:col>
      <xdr:colOff>655108</xdr:colOff>
      <xdr:row>2</xdr:row>
      <xdr:rowOff>30732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9329" y="257176"/>
          <a:ext cx="1069079" cy="1926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661395</xdr:colOff>
      <xdr:row>1</xdr:row>
      <xdr:rowOff>23215</xdr:rowOff>
    </xdr:from>
    <xdr:to>
      <xdr:col>8</xdr:col>
      <xdr:colOff>822396</xdr:colOff>
      <xdr:row>1</xdr:row>
      <xdr:rowOff>210827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983" y="180097"/>
          <a:ext cx="1079884" cy="1876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5227" y="296956"/>
          <a:ext cx="1071881" cy="1932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378845</xdr:colOff>
      <xdr:row>1</xdr:row>
      <xdr:rowOff>140074</xdr:rowOff>
    </xdr:from>
    <xdr:to>
      <xdr:col>4</xdr:col>
      <xdr:colOff>16373</xdr:colOff>
      <xdr:row>2</xdr:row>
      <xdr:rowOff>75555</xdr:rowOff>
    </xdr:to>
    <xdr:pic>
      <xdr:nvPicPr>
        <xdr:cNvPr id="2" name="Picture 1" descr="TomTom_RGB_logo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270" y="301999"/>
          <a:ext cx="1066278" cy="192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omTom NEW">
      <a:dk1>
        <a:srgbClr val="000000"/>
      </a:dk1>
      <a:lt1>
        <a:srgbClr val="FFFFFF"/>
      </a:lt1>
      <a:dk2>
        <a:srgbClr val="A9ABAE"/>
      </a:dk2>
      <a:lt2>
        <a:srgbClr val="FFFFFF"/>
      </a:lt2>
      <a:accent1>
        <a:srgbClr val="BED62F"/>
      </a:accent1>
      <a:accent2>
        <a:srgbClr val="000000"/>
      </a:accent2>
      <a:accent3>
        <a:srgbClr val="A9ABAE"/>
      </a:accent3>
      <a:accent4>
        <a:srgbClr val="FF1400"/>
      </a:accent4>
      <a:accent5>
        <a:srgbClr val="BED62F"/>
      </a:accent5>
      <a:accent6>
        <a:srgbClr val="FF1400"/>
      </a:accent6>
      <a:hlink>
        <a:srgbClr val="A9ABAE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C1:Q43"/>
  <sheetViews>
    <sheetView showGridLines="0" tabSelected="1" topLeftCell="C1" zoomScale="70" zoomScaleNormal="70" zoomScaleSheetLayoutView="85" workbookViewId="0">
      <selection activeCell="C1" sqref="C1"/>
    </sheetView>
  </sheetViews>
  <sheetFormatPr defaultRowHeight="12.75" x14ac:dyDescent="0.2"/>
  <sheetData>
    <row r="1" spans="3:3" x14ac:dyDescent="0.2">
      <c r="C1" t="s">
        <v>254</v>
      </c>
    </row>
    <row r="28" spans="3:17" x14ac:dyDescent="0.2">
      <c r="C28" s="16"/>
    </row>
    <row r="29" spans="3:17" ht="12.75" customHeight="1" x14ac:dyDescent="0.2">
      <c r="C29" s="246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</row>
    <row r="30" spans="3:17" x14ac:dyDescent="0.2">
      <c r="C30" s="246"/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</row>
    <row r="31" spans="3:17" x14ac:dyDescent="0.2">
      <c r="C31" s="246"/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</row>
    <row r="32" spans="3:17" x14ac:dyDescent="0.2"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</row>
    <row r="33" spans="3:17" x14ac:dyDescent="0.2">
      <c r="C33" s="246"/>
      <c r="D33" s="246"/>
      <c r="E33" s="246"/>
      <c r="F33" s="246"/>
      <c r="G33" s="246"/>
      <c r="H33" s="246"/>
      <c r="I33" s="246"/>
      <c r="J33" s="246"/>
      <c r="K33" s="246"/>
      <c r="L33" s="246"/>
      <c r="M33" s="246"/>
      <c r="N33" s="246"/>
      <c r="O33" s="246"/>
      <c r="P33" s="246"/>
      <c r="Q33" s="246"/>
    </row>
    <row r="34" spans="3:17" x14ac:dyDescent="0.2"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</row>
    <row r="35" spans="3:17" x14ac:dyDescent="0.2">
      <c r="C35" s="246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</row>
    <row r="36" spans="3:17" x14ac:dyDescent="0.2"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46"/>
      <c r="Q36" s="246"/>
    </row>
    <row r="37" spans="3:17" x14ac:dyDescent="0.2"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</row>
    <row r="38" spans="3:17" x14ac:dyDescent="0.2">
      <c r="C38" s="24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</row>
    <row r="39" spans="3:17" x14ac:dyDescent="0.2">
      <c r="C39" s="246"/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6"/>
      <c r="P39" s="246"/>
      <c r="Q39" s="246"/>
    </row>
    <row r="40" spans="3:17" x14ac:dyDescent="0.2">
      <c r="C40" s="246"/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</row>
    <row r="41" spans="3:17" x14ac:dyDescent="0.2"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</row>
    <row r="42" spans="3:17" x14ac:dyDescent="0.2">
      <c r="C42" s="246"/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246"/>
      <c r="P42" s="246"/>
      <c r="Q42" s="246"/>
    </row>
    <row r="43" spans="3:17" x14ac:dyDescent="0.2">
      <c r="C43" s="246"/>
      <c r="D43" s="246"/>
      <c r="E43" s="246"/>
      <c r="F43" s="246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</row>
  </sheetData>
  <mergeCells count="1">
    <mergeCell ref="C29:Q43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14"/>
  <sheetViews>
    <sheetView showGridLines="0" zoomScale="85" zoomScaleNormal="85" zoomScaleSheetLayoutView="85" workbookViewId="0"/>
  </sheetViews>
  <sheetFormatPr defaultRowHeight="12.75" x14ac:dyDescent="0.2"/>
  <cols>
    <col min="2" max="2" width="55.5703125" bestFit="1" customWidth="1"/>
    <col min="3" max="5" width="10.7109375" customWidth="1"/>
  </cols>
  <sheetData>
    <row r="1" spans="2:14" x14ac:dyDescent="0.2">
      <c r="B1" s="1"/>
      <c r="C1" s="1" t="s">
        <v>254</v>
      </c>
      <c r="D1" s="1"/>
      <c r="E1" s="1"/>
    </row>
    <row r="2" spans="2:14" ht="20.25" x14ac:dyDescent="0.3">
      <c r="B2" s="15" t="s">
        <v>124</v>
      </c>
      <c r="C2" s="1"/>
      <c r="D2" s="1"/>
      <c r="E2" s="1"/>
    </row>
    <row r="3" spans="2:14" x14ac:dyDescent="0.2">
      <c r="B3" s="14" t="s">
        <v>222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30" customHeight="1" thickBot="1" x14ac:dyDescent="0.25">
      <c r="B5" s="73"/>
      <c r="C5" s="140" t="s">
        <v>203</v>
      </c>
      <c r="D5" s="141" t="s">
        <v>145</v>
      </c>
      <c r="E5" s="1"/>
    </row>
    <row r="6" spans="2:14" x14ac:dyDescent="0.2">
      <c r="B6" s="22" t="s">
        <v>199</v>
      </c>
      <c r="C6" s="24"/>
      <c r="D6" s="23" t="s">
        <v>101</v>
      </c>
      <c r="E6" s="1"/>
    </row>
    <row r="7" spans="2:14" x14ac:dyDescent="0.2">
      <c r="B7" s="137" t="s">
        <v>125</v>
      </c>
      <c r="C7" s="24">
        <v>16858</v>
      </c>
      <c r="D7" s="23">
        <v>-4514</v>
      </c>
      <c r="E7" s="1"/>
    </row>
    <row r="8" spans="2:14" x14ac:dyDescent="0.2">
      <c r="B8" s="19"/>
      <c r="C8" s="24"/>
      <c r="D8" s="23"/>
      <c r="E8" s="1"/>
    </row>
    <row r="9" spans="2:14" x14ac:dyDescent="0.2">
      <c r="B9" s="22" t="s">
        <v>126</v>
      </c>
      <c r="C9" s="24"/>
      <c r="D9" s="23"/>
      <c r="E9" s="1"/>
    </row>
    <row r="10" spans="2:14" x14ac:dyDescent="0.2">
      <c r="B10" s="19" t="s">
        <v>127</v>
      </c>
      <c r="C10" s="24">
        <v>230902</v>
      </c>
      <c r="D10" s="23">
        <v>225842.69699999999</v>
      </c>
      <c r="E10" s="1"/>
    </row>
    <row r="11" spans="2:14" x14ac:dyDescent="0.2">
      <c r="B11" s="19"/>
      <c r="C11" s="24"/>
      <c r="D11" s="23"/>
      <c r="E11" s="1"/>
    </row>
    <row r="12" spans="2:14" x14ac:dyDescent="0.2">
      <c r="B12" s="22" t="s">
        <v>128</v>
      </c>
      <c r="C12" s="24"/>
      <c r="D12" s="23"/>
      <c r="E12" s="1"/>
    </row>
    <row r="13" spans="2:14" x14ac:dyDescent="0.2">
      <c r="B13" s="21" t="s">
        <v>129</v>
      </c>
      <c r="C13" s="26">
        <v>3785</v>
      </c>
      <c r="D13" s="25">
        <v>4564.6830000000191</v>
      </c>
      <c r="E13" s="1"/>
    </row>
    <row r="14" spans="2:14" s="74" customFormat="1" ht="13.5" thickBot="1" x14ac:dyDescent="0.25">
      <c r="B14" s="125" t="s">
        <v>130</v>
      </c>
      <c r="C14" s="130">
        <v>234687</v>
      </c>
      <c r="D14" s="129">
        <v>230407.38</v>
      </c>
      <c r="E14" s="1"/>
      <c r="F14"/>
      <c r="G14"/>
      <c r="H14"/>
      <c r="I14"/>
      <c r="K14"/>
      <c r="L14"/>
      <c r="M14"/>
      <c r="N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N10"/>
  <sheetViews>
    <sheetView showGridLines="0" zoomScale="85" zoomScaleNormal="85" zoomScaleSheetLayoutView="85" workbookViewId="0"/>
  </sheetViews>
  <sheetFormatPr defaultRowHeight="12.75" x14ac:dyDescent="0.2"/>
  <cols>
    <col min="2" max="2" width="55.5703125" bestFit="1" customWidth="1"/>
    <col min="3" max="6" width="18.140625" customWidth="1"/>
  </cols>
  <sheetData>
    <row r="1" spans="2:14" x14ac:dyDescent="0.2">
      <c r="B1" s="1"/>
      <c r="C1" s="1" t="s">
        <v>254</v>
      </c>
      <c r="D1" s="1"/>
      <c r="E1" s="1"/>
    </row>
    <row r="2" spans="2:14" ht="20.25" x14ac:dyDescent="0.3">
      <c r="B2" s="15" t="s">
        <v>131</v>
      </c>
      <c r="C2" s="1"/>
      <c r="D2" s="1"/>
      <c r="E2" s="1"/>
    </row>
    <row r="3" spans="2:14" x14ac:dyDescent="0.2">
      <c r="B3" s="14" t="s">
        <v>222</v>
      </c>
      <c r="C3" s="1"/>
      <c r="D3" s="1"/>
      <c r="E3" s="1"/>
    </row>
    <row r="4" spans="2:14" ht="13.5" thickBot="1" x14ac:dyDescent="0.25">
      <c r="B4" s="2"/>
      <c r="C4" s="1"/>
      <c r="D4" s="1"/>
      <c r="E4" s="1"/>
    </row>
    <row r="5" spans="2:14" ht="44.25" customHeight="1" thickBot="1" x14ac:dyDescent="0.25">
      <c r="B5" s="73"/>
      <c r="C5" s="127" t="s">
        <v>208</v>
      </c>
      <c r="D5" s="126" t="s">
        <v>209</v>
      </c>
      <c r="E5" s="127" t="s">
        <v>236</v>
      </c>
      <c r="F5" s="126" t="s">
        <v>237</v>
      </c>
    </row>
    <row r="6" spans="2:14" x14ac:dyDescent="0.2">
      <c r="B6" s="19" t="s">
        <v>133</v>
      </c>
      <c r="C6" s="24">
        <v>600000000</v>
      </c>
      <c r="D6" s="23">
        <v>120000</v>
      </c>
      <c r="E6" s="24">
        <v>600000000</v>
      </c>
      <c r="F6" s="23">
        <v>120000</v>
      </c>
    </row>
    <row r="7" spans="2:14" x14ac:dyDescent="0.2">
      <c r="B7" s="19" t="s">
        <v>134</v>
      </c>
      <c r="C7" s="24">
        <v>300000000</v>
      </c>
      <c r="D7" s="23">
        <v>60000</v>
      </c>
      <c r="E7" s="24">
        <v>300000000</v>
      </c>
      <c r="F7" s="23">
        <v>60000</v>
      </c>
    </row>
    <row r="8" spans="2:14" x14ac:dyDescent="0.2">
      <c r="B8" s="19" t="s">
        <v>135</v>
      </c>
      <c r="C8" s="24">
        <v>900000000</v>
      </c>
      <c r="D8" s="23">
        <v>180000</v>
      </c>
      <c r="E8" s="24">
        <v>900000000</v>
      </c>
      <c r="F8" s="23">
        <v>180000</v>
      </c>
    </row>
    <row r="9" spans="2:14" x14ac:dyDescent="0.2">
      <c r="B9" s="19"/>
      <c r="C9" s="24"/>
      <c r="D9" s="23"/>
      <c r="E9" s="24"/>
      <c r="F9" s="23"/>
    </row>
    <row r="10" spans="2:14" s="74" customFormat="1" ht="13.5" thickBot="1" x14ac:dyDescent="0.25">
      <c r="B10" s="125" t="s">
        <v>136</v>
      </c>
      <c r="C10" s="130">
        <v>232271086</v>
      </c>
      <c r="D10" s="129">
        <v>46454</v>
      </c>
      <c r="E10" s="130">
        <v>230495981</v>
      </c>
      <c r="F10" s="129">
        <v>46099</v>
      </c>
      <c r="G10"/>
      <c r="H10"/>
      <c r="I10"/>
      <c r="K10"/>
      <c r="L10"/>
      <c r="M10"/>
      <c r="N10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P47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0.7109375" customWidth="1"/>
    <col min="9" max="9" width="2.140625" customWidth="1"/>
    <col min="10" max="10" width="9.28515625" customWidth="1"/>
    <col min="11" max="11" width="2.140625" customWidth="1"/>
    <col min="12" max="12" width="9.28515625" bestFit="1" customWidth="1"/>
    <col min="16" max="16" width="10.7109375" bestFit="1" customWidth="1"/>
  </cols>
  <sheetData>
    <row r="1" spans="1:16" x14ac:dyDescent="0.2">
      <c r="B1" s="1"/>
      <c r="C1" s="1" t="s">
        <v>254</v>
      </c>
      <c r="D1" s="1"/>
      <c r="E1" s="1"/>
      <c r="F1" s="1"/>
      <c r="G1" s="1"/>
      <c r="H1" s="1"/>
    </row>
    <row r="2" spans="1:16" ht="20.25" x14ac:dyDescent="0.3">
      <c r="B2" s="15" t="s">
        <v>28</v>
      </c>
      <c r="C2" s="1"/>
      <c r="D2" s="1"/>
      <c r="E2" s="1"/>
      <c r="F2" s="1"/>
      <c r="G2" s="1"/>
      <c r="H2" s="1"/>
    </row>
    <row r="3" spans="1:16" x14ac:dyDescent="0.2">
      <c r="B3" s="14" t="s">
        <v>132</v>
      </c>
      <c r="C3" s="1"/>
      <c r="D3" s="1"/>
      <c r="E3" s="1"/>
      <c r="F3" s="1"/>
      <c r="G3" s="1"/>
      <c r="H3" s="1"/>
    </row>
    <row r="4" spans="1:16" ht="13.5" thickBot="1" x14ac:dyDescent="0.25">
      <c r="B4" s="2"/>
      <c r="C4" s="1"/>
      <c r="D4" s="1"/>
      <c r="E4" s="1"/>
      <c r="F4" s="1"/>
      <c r="G4" s="1"/>
      <c r="H4" s="1"/>
    </row>
    <row r="5" spans="1:16" s="4" customFormat="1" ht="24.75" customHeight="1" thickBot="1" x14ac:dyDescent="0.25">
      <c r="A5"/>
      <c r="B5" s="73" t="s">
        <v>198</v>
      </c>
      <c r="C5" s="5" t="s">
        <v>154</v>
      </c>
      <c r="D5" s="5" t="s">
        <v>213</v>
      </c>
      <c r="E5" s="5" t="s">
        <v>214</v>
      </c>
      <c r="F5" s="5" t="s">
        <v>215</v>
      </c>
      <c r="G5" s="5" t="s">
        <v>216</v>
      </c>
      <c r="H5" s="6" t="s">
        <v>200</v>
      </c>
      <c r="J5" s="115" t="s">
        <v>201</v>
      </c>
      <c r="L5" s="88" t="s">
        <v>217</v>
      </c>
    </row>
    <row r="6" spans="1:16" x14ac:dyDescent="0.2">
      <c r="B6" s="40" t="s">
        <v>15</v>
      </c>
      <c r="C6" s="41">
        <v>205275</v>
      </c>
      <c r="D6" s="41">
        <v>264613</v>
      </c>
      <c r="E6" s="41">
        <v>254231</v>
      </c>
      <c r="F6" s="41">
        <v>282488</v>
      </c>
      <c r="G6" s="41">
        <v>217155</v>
      </c>
      <c r="H6" s="42">
        <f>'2. Cons Stat of Income'!C6</f>
        <v>265225</v>
      </c>
      <c r="J6" s="43">
        <f>'2. Cons Stat of Income'!E6</f>
        <v>482380</v>
      </c>
      <c r="L6" s="89">
        <v>1006607</v>
      </c>
    </row>
    <row r="7" spans="1:16" x14ac:dyDescent="0.2">
      <c r="B7" s="34" t="s">
        <v>89</v>
      </c>
      <c r="C7" s="17">
        <v>95403</v>
      </c>
      <c r="D7" s="17">
        <v>129993</v>
      </c>
      <c r="E7" s="17">
        <v>119161</v>
      </c>
      <c r="F7" s="17">
        <v>143523</v>
      </c>
      <c r="G7" s="17">
        <v>93850</v>
      </c>
      <c r="H7" s="18">
        <f>'2. Cons Stat of Income'!C7</f>
        <v>119967</v>
      </c>
      <c r="J7" s="44">
        <f>'2. Cons Stat of Income'!E7</f>
        <v>213817</v>
      </c>
      <c r="L7" s="90">
        <v>488080</v>
      </c>
    </row>
    <row r="8" spans="1:16" ht="13.5" thickBot="1" x14ac:dyDescent="0.25">
      <c r="B8" s="9" t="s">
        <v>0</v>
      </c>
      <c r="C8" s="10">
        <v>109872</v>
      </c>
      <c r="D8" s="10">
        <v>134620</v>
      </c>
      <c r="E8" s="10">
        <v>135070</v>
      </c>
      <c r="F8" s="10">
        <v>138965</v>
      </c>
      <c r="G8" s="10">
        <v>123305</v>
      </c>
      <c r="H8" s="11">
        <f>'2. Cons Stat of Income'!C8</f>
        <v>145258</v>
      </c>
      <c r="J8" s="45">
        <f>'2. Cons Stat of Income'!E8</f>
        <v>268563</v>
      </c>
      <c r="L8" s="91">
        <v>518527</v>
      </c>
    </row>
    <row r="9" spans="1:16" x14ac:dyDescent="0.2">
      <c r="B9" s="22"/>
      <c r="C9" s="33"/>
      <c r="D9" s="33"/>
      <c r="E9" s="33"/>
      <c r="F9" s="33"/>
      <c r="G9" s="33"/>
      <c r="H9" s="59"/>
      <c r="J9" s="119"/>
      <c r="L9" s="92"/>
    </row>
    <row r="10" spans="1:16" x14ac:dyDescent="0.2">
      <c r="A10" s="74"/>
      <c r="B10" s="19" t="s">
        <v>1</v>
      </c>
      <c r="C10" s="39">
        <v>43290</v>
      </c>
      <c r="D10" s="39">
        <v>52071</v>
      </c>
      <c r="E10" s="39">
        <v>43275</v>
      </c>
      <c r="F10" s="39">
        <v>46807</v>
      </c>
      <c r="G10" s="39">
        <v>44533</v>
      </c>
      <c r="H10" s="24">
        <f>'2. Cons Stat of Income'!C10</f>
        <v>45675</v>
      </c>
      <c r="J10" s="39">
        <f>'2. Cons Stat of Income'!E10</f>
        <v>90208</v>
      </c>
      <c r="L10" s="93">
        <v>185443</v>
      </c>
    </row>
    <row r="11" spans="1:16" x14ac:dyDescent="0.2">
      <c r="B11" s="19" t="s">
        <v>2</v>
      </c>
      <c r="C11" s="39">
        <v>18522</v>
      </c>
      <c r="D11" s="39">
        <v>18644</v>
      </c>
      <c r="E11" s="39">
        <v>19589</v>
      </c>
      <c r="F11" s="39">
        <v>19939</v>
      </c>
      <c r="G11" s="39">
        <v>20626</v>
      </c>
      <c r="H11" s="24">
        <f>'2. Cons Stat of Income'!C11</f>
        <v>21107</v>
      </c>
      <c r="J11" s="39">
        <f>'2. Cons Stat of Income'!E11</f>
        <v>41733</v>
      </c>
      <c r="L11" s="93">
        <v>76694</v>
      </c>
    </row>
    <row r="12" spans="1:16" x14ac:dyDescent="0.2">
      <c r="B12" s="19" t="s">
        <v>3</v>
      </c>
      <c r="C12" s="39">
        <v>9748</v>
      </c>
      <c r="D12" s="39">
        <v>25297</v>
      </c>
      <c r="E12" s="39">
        <v>22616</v>
      </c>
      <c r="F12" s="39">
        <v>25777</v>
      </c>
      <c r="G12" s="39">
        <v>15058</v>
      </c>
      <c r="H12" s="24">
        <f>'2. Cons Stat of Income'!C12</f>
        <v>21545</v>
      </c>
      <c r="J12" s="39">
        <f>'2. Cons Stat of Income'!E12</f>
        <v>36603</v>
      </c>
      <c r="L12" s="93">
        <v>83438</v>
      </c>
    </row>
    <row r="13" spans="1:16" x14ac:dyDescent="0.2">
      <c r="B13" s="34" t="s">
        <v>4</v>
      </c>
      <c r="C13" s="44">
        <v>43381</v>
      </c>
      <c r="D13" s="44">
        <v>38029</v>
      </c>
      <c r="E13" s="44">
        <v>44703</v>
      </c>
      <c r="F13" s="44">
        <v>46239</v>
      </c>
      <c r="G13" s="44">
        <v>47401</v>
      </c>
      <c r="H13" s="18">
        <f>'2. Cons Stat of Income'!C13</f>
        <v>44179</v>
      </c>
      <c r="J13" s="44">
        <f>'2. Cons Stat of Income'!E13</f>
        <v>91580</v>
      </c>
      <c r="L13" s="90">
        <v>172352</v>
      </c>
    </row>
    <row r="14" spans="1:16" x14ac:dyDescent="0.2">
      <c r="B14" s="8" t="s">
        <v>5</v>
      </c>
      <c r="C14" s="12">
        <v>114941</v>
      </c>
      <c r="D14" s="12">
        <v>134041</v>
      </c>
      <c r="E14" s="12">
        <v>130183</v>
      </c>
      <c r="F14" s="12">
        <v>138762</v>
      </c>
      <c r="G14" s="12">
        <v>127618</v>
      </c>
      <c r="H14" s="13">
        <f>'2. Cons Stat of Income'!C14</f>
        <v>132506</v>
      </c>
      <c r="J14" s="46">
        <f>'2. Cons Stat of Income'!E14</f>
        <v>260124</v>
      </c>
      <c r="L14" s="94">
        <v>517927</v>
      </c>
      <c r="P14" s="242"/>
    </row>
    <row r="15" spans="1:16" ht="12.75" customHeight="1" x14ac:dyDescent="0.2">
      <c r="B15" s="7"/>
      <c r="C15" s="17"/>
      <c r="D15" s="17"/>
      <c r="E15" s="17"/>
      <c r="F15" s="17"/>
      <c r="G15" s="17"/>
      <c r="H15" s="18"/>
      <c r="J15" s="44"/>
      <c r="L15" s="90"/>
    </row>
    <row r="16" spans="1:16" ht="13.5" thickBot="1" x14ac:dyDescent="0.25">
      <c r="B16" s="9" t="s">
        <v>155</v>
      </c>
      <c r="C16" s="10">
        <v>-5069</v>
      </c>
      <c r="D16" s="10">
        <v>579</v>
      </c>
      <c r="E16" s="10">
        <v>4887</v>
      </c>
      <c r="F16" s="10">
        <v>203</v>
      </c>
      <c r="G16" s="10">
        <v>-4313</v>
      </c>
      <c r="H16" s="11">
        <f>'2. Cons Stat of Income'!C16</f>
        <v>12752</v>
      </c>
      <c r="J16" s="45">
        <f>'2. Cons Stat of Income'!E16</f>
        <v>8439</v>
      </c>
      <c r="L16" s="91">
        <v>600</v>
      </c>
    </row>
    <row r="17" spans="1:12" ht="4.5" customHeight="1" x14ac:dyDescent="0.2">
      <c r="B17" s="8"/>
      <c r="C17" s="12"/>
      <c r="D17" s="12"/>
      <c r="E17" s="12"/>
      <c r="F17" s="12"/>
      <c r="G17" s="12"/>
      <c r="H17" s="13"/>
      <c r="I17" s="148"/>
      <c r="J17" s="46"/>
      <c r="K17" s="148"/>
      <c r="L17" s="94"/>
    </row>
    <row r="18" spans="1:12" x14ac:dyDescent="0.2">
      <c r="B18" s="149" t="s">
        <v>23</v>
      </c>
      <c r="C18" s="150">
        <v>21424</v>
      </c>
      <c r="D18" s="150">
        <v>27841</v>
      </c>
      <c r="E18" s="150">
        <v>32692</v>
      </c>
      <c r="F18" s="150">
        <v>41739</v>
      </c>
      <c r="G18" s="150">
        <v>25557</v>
      </c>
      <c r="H18" s="151">
        <f>H16+'5. Cons Stat of CF'!E9</f>
        <v>43693</v>
      </c>
      <c r="I18" s="152"/>
      <c r="J18" s="153">
        <f>J16+'5. Cons Stat of CF'!G9</f>
        <v>69250</v>
      </c>
      <c r="K18" s="152"/>
      <c r="L18" s="154">
        <v>123696</v>
      </c>
    </row>
    <row r="19" spans="1:12" ht="4.5" customHeight="1" x14ac:dyDescent="0.2">
      <c r="B19" s="22"/>
      <c r="C19" s="23"/>
      <c r="D19" s="23"/>
      <c r="E19" s="23"/>
      <c r="F19" s="23"/>
      <c r="G19" s="23"/>
      <c r="H19" s="24"/>
      <c r="I19" s="148"/>
      <c r="J19" s="39"/>
      <c r="K19" s="148"/>
      <c r="L19" s="93"/>
    </row>
    <row r="20" spans="1:12" x14ac:dyDescent="0.2">
      <c r="B20" s="19" t="s">
        <v>16</v>
      </c>
      <c r="C20" s="23">
        <v>-204</v>
      </c>
      <c r="D20" s="23">
        <v>-223</v>
      </c>
      <c r="E20" s="23">
        <v>-328</v>
      </c>
      <c r="F20" s="23">
        <v>-170</v>
      </c>
      <c r="G20" s="23">
        <v>-305</v>
      </c>
      <c r="H20" s="24">
        <f>'2. Cons Stat of Income'!C18</f>
        <v>-377</v>
      </c>
      <c r="J20" s="39">
        <f>'2. Cons Stat of Income'!E18</f>
        <v>-682</v>
      </c>
      <c r="L20" s="93">
        <v>-925</v>
      </c>
    </row>
    <row r="21" spans="1:12" x14ac:dyDescent="0.2">
      <c r="B21" s="19" t="s">
        <v>17</v>
      </c>
      <c r="C21" s="23">
        <v>-2574</v>
      </c>
      <c r="D21" s="23">
        <v>301</v>
      </c>
      <c r="E21" s="23">
        <v>-2633</v>
      </c>
      <c r="F21" s="23">
        <v>-2437</v>
      </c>
      <c r="G21" s="23">
        <v>1711</v>
      </c>
      <c r="H21" s="24">
        <f>'2. Cons Stat of Income'!C19</f>
        <v>-1233</v>
      </c>
      <c r="J21" s="39">
        <f>'2. Cons Stat of Income'!E19</f>
        <v>478</v>
      </c>
      <c r="L21" s="93">
        <v>-7343</v>
      </c>
    </row>
    <row r="22" spans="1:12" x14ac:dyDescent="0.2">
      <c r="B22" s="34" t="s">
        <v>18</v>
      </c>
      <c r="C22" s="17">
        <v>97</v>
      </c>
      <c r="D22" s="17">
        <v>116</v>
      </c>
      <c r="E22" s="17">
        <v>-210</v>
      </c>
      <c r="F22" s="17">
        <v>164</v>
      </c>
      <c r="G22" s="17">
        <v>327</v>
      </c>
      <c r="H22" s="18">
        <f>'2. Cons Stat of Income'!C20</f>
        <v>134</v>
      </c>
      <c r="J22" s="44">
        <f>'2. Cons Stat of Income'!E20</f>
        <v>461</v>
      </c>
      <c r="L22" s="90">
        <v>167</v>
      </c>
    </row>
    <row r="23" spans="1:12" ht="13.5" thickBot="1" x14ac:dyDescent="0.25">
      <c r="B23" s="9" t="s">
        <v>7</v>
      </c>
      <c r="C23" s="10">
        <v>-7750</v>
      </c>
      <c r="D23" s="10">
        <v>773</v>
      </c>
      <c r="E23" s="10">
        <v>1716</v>
      </c>
      <c r="F23" s="10">
        <v>-2240</v>
      </c>
      <c r="G23" s="10">
        <v>-2580</v>
      </c>
      <c r="H23" s="11">
        <f>'2. Cons Stat of Income'!C21</f>
        <v>11276</v>
      </c>
      <c r="J23" s="45">
        <f>'2. Cons Stat of Income'!E21</f>
        <v>8696</v>
      </c>
      <c r="L23" s="91">
        <v>-7501</v>
      </c>
    </row>
    <row r="24" spans="1:12" x14ac:dyDescent="0.2">
      <c r="B24" s="22"/>
      <c r="C24" s="23"/>
      <c r="D24" s="23"/>
      <c r="E24" s="23"/>
      <c r="F24" s="23"/>
      <c r="G24" s="23"/>
      <c r="H24" s="24"/>
      <c r="J24" s="39"/>
      <c r="L24" s="93"/>
    </row>
    <row r="25" spans="1:12" x14ac:dyDescent="0.2">
      <c r="B25" s="34" t="s">
        <v>156</v>
      </c>
      <c r="C25" s="17">
        <v>845</v>
      </c>
      <c r="D25" s="17">
        <v>1762</v>
      </c>
      <c r="E25" s="17">
        <v>8</v>
      </c>
      <c r="F25" s="17">
        <v>23179</v>
      </c>
      <c r="G25" s="17">
        <v>7346</v>
      </c>
      <c r="H25" s="18">
        <f>'2. Cons Stat of Income'!C23</f>
        <v>911</v>
      </c>
      <c r="J25" s="44">
        <f>'2. Cons Stat of Income'!E23</f>
        <v>8257</v>
      </c>
      <c r="L25" s="90">
        <v>25794</v>
      </c>
    </row>
    <row r="26" spans="1:12" ht="13.5" thickBot="1" x14ac:dyDescent="0.25">
      <c r="B26" s="9" t="s">
        <v>8</v>
      </c>
      <c r="C26" s="10">
        <v>-6905</v>
      </c>
      <c r="D26" s="10">
        <v>2535</v>
      </c>
      <c r="E26" s="10">
        <v>1724</v>
      </c>
      <c r="F26" s="10">
        <v>20939</v>
      </c>
      <c r="G26" s="10">
        <v>4766</v>
      </c>
      <c r="H26" s="11">
        <f>'2. Cons Stat of Income'!C24</f>
        <v>12187</v>
      </c>
      <c r="J26" s="45">
        <f>'2. Cons Stat of Income'!E24</f>
        <v>16953</v>
      </c>
      <c r="L26" s="91">
        <v>18293</v>
      </c>
    </row>
    <row r="27" spans="1:12" ht="13.5" thickBot="1" x14ac:dyDescent="0.25">
      <c r="B27" s="22"/>
      <c r="C27" s="23"/>
      <c r="D27" s="23"/>
      <c r="E27" s="23"/>
      <c r="F27" s="23"/>
      <c r="G27" s="23"/>
      <c r="H27" s="24"/>
      <c r="J27" s="39"/>
      <c r="L27" s="93"/>
    </row>
    <row r="28" spans="1:12" x14ac:dyDescent="0.2">
      <c r="B28" s="70" t="s">
        <v>84</v>
      </c>
      <c r="C28" s="72"/>
      <c r="D28" s="72"/>
      <c r="E28" s="72"/>
      <c r="F28" s="72"/>
      <c r="G28" s="72"/>
      <c r="H28" s="71"/>
      <c r="J28" s="112"/>
      <c r="L28" s="95"/>
    </row>
    <row r="29" spans="1:12" s="77" customFormat="1" x14ac:dyDescent="0.2">
      <c r="A29"/>
      <c r="B29" s="19" t="s">
        <v>10</v>
      </c>
      <c r="C29" s="75">
        <v>0.54</v>
      </c>
      <c r="D29" s="75">
        <v>0.51</v>
      </c>
      <c r="E29" s="75">
        <v>0.53</v>
      </c>
      <c r="F29" s="75">
        <v>0.49</v>
      </c>
      <c r="G29" s="75">
        <v>0.56999999999999995</v>
      </c>
      <c r="H29" s="76">
        <f>'1. Key figures table'!C12</f>
        <v>0.55000000000000004</v>
      </c>
      <c r="J29" s="120">
        <f>'1. Key figures table'!F12</f>
        <v>0.56000000000000005</v>
      </c>
      <c r="L29" s="96">
        <v>0.52</v>
      </c>
    </row>
    <row r="30" spans="1:12" s="77" customFormat="1" x14ac:dyDescent="0.2">
      <c r="B30" s="19" t="s">
        <v>24</v>
      </c>
      <c r="C30" s="120">
        <v>0.1</v>
      </c>
      <c r="D30" s="75">
        <v>0.11</v>
      </c>
      <c r="E30" s="120">
        <v>0.13</v>
      </c>
      <c r="F30" s="120">
        <v>0.15</v>
      </c>
      <c r="G30" s="75">
        <v>0.1177</v>
      </c>
      <c r="H30" s="76">
        <f t="shared" ref="H30" si="0">H18/H6</f>
        <v>0.1647393722311245</v>
      </c>
      <c r="I30" s="155"/>
      <c r="J30" s="120">
        <f>J18/J6</f>
        <v>0.14355901985986153</v>
      </c>
      <c r="K30" s="155"/>
      <c r="L30" s="96">
        <v>0.12</v>
      </c>
    </row>
    <row r="31" spans="1:12" s="77" customFormat="1" x14ac:dyDescent="0.2">
      <c r="A31"/>
      <c r="B31" s="19" t="s">
        <v>25</v>
      </c>
      <c r="C31" s="75">
        <v>-0.02</v>
      </c>
      <c r="D31" s="75">
        <v>0</v>
      </c>
      <c r="E31" s="75">
        <v>0.02</v>
      </c>
      <c r="F31" s="75">
        <v>0</v>
      </c>
      <c r="G31" s="75">
        <v>-0.02</v>
      </c>
      <c r="H31" s="76">
        <f>'1. Key figures table'!C16</f>
        <v>0.05</v>
      </c>
      <c r="J31" s="120">
        <f>'1. Key figures table'!F16</f>
        <v>0.02</v>
      </c>
      <c r="L31" s="96">
        <v>0</v>
      </c>
    </row>
    <row r="32" spans="1:12" s="74" customFormat="1" ht="13.5" thickBot="1" x14ac:dyDescent="0.25">
      <c r="A32"/>
      <c r="B32" s="60"/>
      <c r="C32" s="61"/>
      <c r="D32" s="61"/>
      <c r="E32" s="61"/>
      <c r="F32" s="61"/>
      <c r="G32" s="61"/>
      <c r="H32" s="62"/>
      <c r="J32" s="121"/>
      <c r="L32" s="97"/>
    </row>
    <row r="33" spans="2:12" x14ac:dyDescent="0.2">
      <c r="B33" s="70" t="s">
        <v>9</v>
      </c>
      <c r="C33" s="72"/>
      <c r="D33" s="72"/>
      <c r="E33" s="72"/>
      <c r="F33" s="72"/>
      <c r="G33" s="72"/>
      <c r="H33" s="71"/>
      <c r="J33" s="112"/>
      <c r="L33" s="95"/>
    </row>
    <row r="34" spans="2:12" x14ac:dyDescent="0.2">
      <c r="B34" s="54" t="s">
        <v>13</v>
      </c>
      <c r="C34" s="27">
        <v>-0.03</v>
      </c>
      <c r="D34" s="27">
        <v>0.01</v>
      </c>
      <c r="E34" s="27">
        <v>0.01</v>
      </c>
      <c r="F34" s="27">
        <v>0.09</v>
      </c>
      <c r="G34" s="27">
        <v>0.02</v>
      </c>
      <c r="H34" s="28">
        <f>'1. Key figures table'!C20</f>
        <v>0.05</v>
      </c>
      <c r="J34" s="117">
        <f>'1. Key figures table'!F20</f>
        <v>7.0000000000000007E-2</v>
      </c>
      <c r="L34" s="98">
        <v>0.08</v>
      </c>
    </row>
    <row r="35" spans="2:12" ht="15" thickBot="1" x14ac:dyDescent="0.25">
      <c r="B35" s="55" t="s">
        <v>14</v>
      </c>
      <c r="C35" s="29">
        <v>0.01</v>
      </c>
      <c r="D35" s="29">
        <v>0.05</v>
      </c>
      <c r="E35" s="29">
        <v>0.05</v>
      </c>
      <c r="F35" s="29">
        <v>0.1</v>
      </c>
      <c r="G35" s="29">
        <v>0.03</v>
      </c>
      <c r="H35" s="30">
        <f>'1. Key figures table'!C21</f>
        <v>0.1</v>
      </c>
      <c r="J35" s="118">
        <f>'1. Key figures table'!F21</f>
        <v>0.13</v>
      </c>
      <c r="L35" s="99">
        <v>0.21</v>
      </c>
    </row>
    <row r="36" spans="2:12" x14ac:dyDescent="0.2">
      <c r="B36" s="1"/>
      <c r="C36" s="1"/>
      <c r="D36" s="1"/>
      <c r="E36" s="1"/>
      <c r="F36" s="1"/>
      <c r="G36" s="1"/>
      <c r="H36" s="1"/>
    </row>
    <row r="37" spans="2:12" x14ac:dyDescent="0.2">
      <c r="B37" s="3" t="s">
        <v>248</v>
      </c>
      <c r="C37" s="1"/>
      <c r="D37" s="1"/>
      <c r="E37" s="1"/>
      <c r="F37" s="1"/>
      <c r="G37" s="1"/>
      <c r="H37" s="1"/>
    </row>
    <row r="38" spans="2:12" x14ac:dyDescent="0.2">
      <c r="B38" s="1"/>
      <c r="C38" s="1"/>
      <c r="D38" s="1"/>
      <c r="E38" s="1"/>
      <c r="F38" s="1"/>
      <c r="G38" s="1"/>
      <c r="H38" s="1"/>
    </row>
    <row r="39" spans="2:12" x14ac:dyDescent="0.2">
      <c r="C39" s="107"/>
      <c r="D39" s="107"/>
      <c r="E39" s="107"/>
      <c r="F39" s="107"/>
      <c r="G39" s="107"/>
      <c r="H39" s="107"/>
      <c r="I39" s="107"/>
      <c r="J39" s="107"/>
      <c r="K39" s="107"/>
    </row>
    <row r="40" spans="2:12" x14ac:dyDescent="0.2">
      <c r="C40" s="107"/>
      <c r="D40" s="107"/>
      <c r="E40" s="107"/>
      <c r="F40" s="107"/>
      <c r="G40" s="107"/>
      <c r="H40" s="107"/>
      <c r="I40" s="107"/>
      <c r="J40" s="107"/>
      <c r="K40" s="107"/>
    </row>
    <row r="41" spans="2:12" x14ac:dyDescent="0.2">
      <c r="C41" s="86"/>
    </row>
    <row r="47" spans="2:12" x14ac:dyDescent="0.2">
      <c r="C47" s="87"/>
    </row>
  </sheetData>
  <pageMargins left="0.70866141732283472" right="0.70866141732283472" top="0.74803149606299213" bottom="0.74803149606299213" header="0.31496062992125984" footer="0.31496062992125984"/>
  <pageSetup paperSize="9" scale="9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4"/>
  <sheetViews>
    <sheetView showGridLines="0" zoomScale="85" zoomScaleNormal="85" zoomScaleSheetLayoutView="100" workbookViewId="0"/>
  </sheetViews>
  <sheetFormatPr defaultRowHeight="12.75" x14ac:dyDescent="0.2"/>
  <cols>
    <col min="2" max="2" width="47.5703125" customWidth="1"/>
    <col min="3" max="8" width="11.5703125" customWidth="1"/>
  </cols>
  <sheetData>
    <row r="1" spans="2:9" x14ac:dyDescent="0.2">
      <c r="B1" s="1"/>
      <c r="C1" s="1" t="s">
        <v>254</v>
      </c>
      <c r="D1" s="1"/>
      <c r="E1" s="1"/>
      <c r="F1" s="1"/>
      <c r="G1" s="1"/>
      <c r="H1" s="1"/>
    </row>
    <row r="2" spans="2:9" ht="20.25" x14ac:dyDescent="0.3">
      <c r="B2" s="15" t="s">
        <v>31</v>
      </c>
      <c r="C2" s="1"/>
      <c r="D2" s="1"/>
      <c r="E2" s="1"/>
      <c r="F2" s="1"/>
      <c r="G2" s="1"/>
      <c r="H2" s="1"/>
    </row>
    <row r="3" spans="2:9" x14ac:dyDescent="0.2">
      <c r="B3" s="14" t="s">
        <v>132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24.75" customHeight="1" thickBot="1" x14ac:dyDescent="0.25">
      <c r="B5" s="73" t="s">
        <v>198</v>
      </c>
      <c r="C5" s="63">
        <v>42094</v>
      </c>
      <c r="D5" s="63">
        <v>42185</v>
      </c>
      <c r="E5" s="63">
        <v>42277</v>
      </c>
      <c r="F5" s="63">
        <v>42369</v>
      </c>
      <c r="G5" s="63">
        <v>42460</v>
      </c>
      <c r="H5" s="64">
        <v>42551</v>
      </c>
    </row>
    <row r="6" spans="2:9" x14ac:dyDescent="0.2">
      <c r="B6" s="40" t="s">
        <v>32</v>
      </c>
      <c r="C6" s="41"/>
      <c r="D6" s="41"/>
      <c r="E6" s="41"/>
      <c r="F6" s="41"/>
      <c r="G6" s="65"/>
      <c r="H6" s="42"/>
      <c r="I6" s="4"/>
    </row>
    <row r="7" spans="2:9" x14ac:dyDescent="0.2">
      <c r="B7" s="8"/>
      <c r="C7" s="12"/>
      <c r="D7" s="12"/>
      <c r="E7" s="12"/>
      <c r="F7" s="12"/>
      <c r="G7" s="23"/>
      <c r="H7" s="13"/>
      <c r="I7" s="4"/>
    </row>
    <row r="8" spans="2:9" x14ac:dyDescent="0.2">
      <c r="B8" s="19" t="s">
        <v>33</v>
      </c>
      <c r="C8" s="23">
        <v>381569</v>
      </c>
      <c r="D8" s="23">
        <v>381569</v>
      </c>
      <c r="E8" s="23">
        <v>381569</v>
      </c>
      <c r="F8" s="23">
        <v>403437</v>
      </c>
      <c r="G8" s="23">
        <v>403529</v>
      </c>
      <c r="H8" s="24">
        <f>'4. Cons Balance Sheet'!E6</f>
        <v>400412</v>
      </c>
      <c r="I8" s="4"/>
    </row>
    <row r="9" spans="2:9" x14ac:dyDescent="0.2">
      <c r="B9" s="19" t="s">
        <v>34</v>
      </c>
      <c r="C9" s="23">
        <v>797524</v>
      </c>
      <c r="D9" s="23">
        <v>807822</v>
      </c>
      <c r="E9" s="23">
        <v>813185</v>
      </c>
      <c r="F9" s="23">
        <v>810908</v>
      </c>
      <c r="G9" s="23">
        <v>806684</v>
      </c>
      <c r="H9" s="24">
        <f>'4. Cons Balance Sheet'!E7</f>
        <v>806271</v>
      </c>
      <c r="I9" s="4"/>
    </row>
    <row r="10" spans="2:9" x14ac:dyDescent="0.2">
      <c r="B10" s="34" t="s">
        <v>77</v>
      </c>
      <c r="C10" s="17">
        <v>59505</v>
      </c>
      <c r="D10" s="17">
        <v>68543</v>
      </c>
      <c r="E10" s="17">
        <v>70703</v>
      </c>
      <c r="F10" s="17">
        <v>75908</v>
      </c>
      <c r="G10" s="17">
        <v>75594</v>
      </c>
      <c r="H10" s="18">
        <f>SUM('4. Cons Balance Sheet'!E8:E10)</f>
        <v>80097</v>
      </c>
      <c r="I10" s="4"/>
    </row>
    <row r="11" spans="2:9" ht="13.5" thickBot="1" x14ac:dyDescent="0.25">
      <c r="B11" s="9" t="s">
        <v>43</v>
      </c>
      <c r="C11" s="10">
        <v>1238598</v>
      </c>
      <c r="D11" s="10">
        <v>1257934</v>
      </c>
      <c r="E11" s="10">
        <v>1265457</v>
      </c>
      <c r="F11" s="10">
        <v>1290253</v>
      </c>
      <c r="G11" s="10">
        <v>1285807</v>
      </c>
      <c r="H11" s="11">
        <f>'4. Cons Balance Sheet'!E11</f>
        <v>1286780</v>
      </c>
      <c r="I11" s="4"/>
    </row>
    <row r="12" spans="2:9" x14ac:dyDescent="0.2">
      <c r="B12" s="22"/>
      <c r="C12" s="23"/>
      <c r="D12" s="23"/>
      <c r="E12" s="23"/>
      <c r="F12" s="23"/>
      <c r="G12" s="23"/>
      <c r="H12" s="24"/>
      <c r="I12" s="4"/>
    </row>
    <row r="13" spans="2:9" x14ac:dyDescent="0.2">
      <c r="B13" s="19" t="s">
        <v>38</v>
      </c>
      <c r="C13" s="23">
        <v>46747</v>
      </c>
      <c r="D13" s="23">
        <v>48488</v>
      </c>
      <c r="E13" s="23">
        <v>53848</v>
      </c>
      <c r="F13" s="23">
        <v>48657</v>
      </c>
      <c r="G13" s="23">
        <v>57476</v>
      </c>
      <c r="H13" s="24">
        <f>'4. Cons Balance Sheet'!E13</f>
        <v>50955</v>
      </c>
      <c r="I13" s="4"/>
    </row>
    <row r="14" spans="2:9" x14ac:dyDescent="0.2">
      <c r="B14" s="19" t="s">
        <v>78</v>
      </c>
      <c r="C14" s="23">
        <v>155331</v>
      </c>
      <c r="D14" s="23">
        <v>197365</v>
      </c>
      <c r="E14" s="23">
        <v>200020</v>
      </c>
      <c r="F14" s="23">
        <v>193093</v>
      </c>
      <c r="G14" s="23">
        <v>178152</v>
      </c>
      <c r="H14" s="24">
        <f>SUM('4. Cons Balance Sheet'!E14:E16)</f>
        <v>233201</v>
      </c>
      <c r="I14" s="4"/>
    </row>
    <row r="15" spans="2:9" x14ac:dyDescent="0.2">
      <c r="B15" s="34" t="s">
        <v>42</v>
      </c>
      <c r="C15" s="17">
        <v>117367</v>
      </c>
      <c r="D15" s="17">
        <v>121627</v>
      </c>
      <c r="E15" s="17">
        <v>124427</v>
      </c>
      <c r="F15" s="17">
        <v>147565</v>
      </c>
      <c r="G15" s="17">
        <v>114630</v>
      </c>
      <c r="H15" s="18">
        <f>'4. Cons Balance Sheet'!E17</f>
        <v>136391</v>
      </c>
      <c r="I15" s="4"/>
    </row>
    <row r="16" spans="2:9" ht="13.5" thickBot="1" x14ac:dyDescent="0.25">
      <c r="B16" s="9" t="s">
        <v>44</v>
      </c>
      <c r="C16" s="10">
        <v>319445</v>
      </c>
      <c r="D16" s="10">
        <v>367480</v>
      </c>
      <c r="E16" s="10">
        <v>378295</v>
      </c>
      <c r="F16" s="10">
        <v>389315</v>
      </c>
      <c r="G16" s="10">
        <v>350258</v>
      </c>
      <c r="H16" s="11">
        <f>'4. Cons Balance Sheet'!E18</f>
        <v>420547</v>
      </c>
      <c r="I16" s="4"/>
    </row>
    <row r="17" spans="2:9" x14ac:dyDescent="0.2">
      <c r="B17" s="22"/>
      <c r="C17" s="23"/>
      <c r="D17" s="23"/>
      <c r="E17" s="23"/>
      <c r="F17" s="23"/>
      <c r="G17" s="23"/>
      <c r="H17" s="24"/>
      <c r="I17" s="4"/>
    </row>
    <row r="18" spans="2:9" x14ac:dyDescent="0.2">
      <c r="B18" s="56" t="s">
        <v>45</v>
      </c>
      <c r="C18" s="66">
        <v>1558043</v>
      </c>
      <c r="D18" s="66">
        <v>1625414</v>
      </c>
      <c r="E18" s="66">
        <v>1643752</v>
      </c>
      <c r="F18" s="66">
        <v>1679568</v>
      </c>
      <c r="G18" s="66">
        <v>1636065</v>
      </c>
      <c r="H18" s="48">
        <f>'4. Cons Balance Sheet'!E20</f>
        <v>1707327</v>
      </c>
      <c r="I18" s="4"/>
    </row>
    <row r="19" spans="2:9" x14ac:dyDescent="0.2">
      <c r="B19" s="67"/>
      <c r="C19" s="12"/>
      <c r="D19" s="12"/>
      <c r="E19" s="12"/>
      <c r="F19" s="12"/>
      <c r="G19" s="12"/>
      <c r="H19" s="13"/>
      <c r="I19" s="4"/>
    </row>
    <row r="20" spans="2:9" x14ac:dyDescent="0.2">
      <c r="B20" s="67" t="s">
        <v>46</v>
      </c>
      <c r="C20" s="25"/>
      <c r="D20" s="25"/>
      <c r="E20" s="25"/>
      <c r="F20" s="25"/>
      <c r="G20" s="25"/>
      <c r="H20" s="26"/>
      <c r="I20" s="4"/>
    </row>
    <row r="21" spans="2:9" x14ac:dyDescent="0.2">
      <c r="B21" s="67"/>
      <c r="C21" s="25"/>
      <c r="D21" s="25"/>
      <c r="E21" s="25"/>
      <c r="F21" s="25"/>
      <c r="G21" s="25"/>
      <c r="H21" s="26"/>
      <c r="I21" s="4"/>
    </row>
    <row r="22" spans="2:9" ht="13.5" thickBot="1" x14ac:dyDescent="0.25">
      <c r="B22" s="9" t="s">
        <v>53</v>
      </c>
      <c r="C22" s="10">
        <v>914951</v>
      </c>
      <c r="D22" s="10">
        <v>938443</v>
      </c>
      <c r="E22" s="10">
        <v>939292</v>
      </c>
      <c r="F22" s="10">
        <v>970533</v>
      </c>
      <c r="G22" s="10">
        <v>970017</v>
      </c>
      <c r="H22" s="11">
        <f>'4. Cons Balance Sheet'!E28</f>
        <v>992268</v>
      </c>
      <c r="I22" s="4"/>
    </row>
    <row r="23" spans="2:9" x14ac:dyDescent="0.2">
      <c r="B23" s="22"/>
      <c r="C23" s="23"/>
      <c r="D23" s="23"/>
      <c r="E23" s="23"/>
      <c r="F23" s="23"/>
      <c r="G23" s="23"/>
      <c r="H23" s="24"/>
      <c r="I23" s="4"/>
    </row>
    <row r="24" spans="2:9" x14ac:dyDescent="0.2">
      <c r="B24" s="19" t="s">
        <v>55</v>
      </c>
      <c r="C24" s="23">
        <v>166578</v>
      </c>
      <c r="D24" s="23">
        <v>162366</v>
      </c>
      <c r="E24" s="23">
        <v>159206</v>
      </c>
      <c r="F24" s="23">
        <v>149806</v>
      </c>
      <c r="G24" s="23">
        <v>140000</v>
      </c>
      <c r="H24" s="24">
        <f>'4. Cons Balance Sheet'!E31</f>
        <v>137986</v>
      </c>
      <c r="I24" s="4"/>
    </row>
    <row r="25" spans="2:9" x14ac:dyDescent="0.2">
      <c r="B25" s="19" t="s">
        <v>79</v>
      </c>
      <c r="C25" s="23">
        <v>39005</v>
      </c>
      <c r="D25" s="23">
        <v>44089</v>
      </c>
      <c r="E25" s="23">
        <v>29171</v>
      </c>
      <c r="F25" s="23">
        <v>44254</v>
      </c>
      <c r="G25" s="23">
        <v>64336</v>
      </c>
      <c r="H25" s="24">
        <f>'4. Cons Balance Sheet'!E30</f>
        <v>77420</v>
      </c>
      <c r="I25" s="4"/>
    </row>
    <row r="26" spans="2:9" x14ac:dyDescent="0.2">
      <c r="B26" s="19" t="s">
        <v>80</v>
      </c>
      <c r="C26" s="23">
        <v>0</v>
      </c>
      <c r="D26" s="23">
        <v>0</v>
      </c>
      <c r="E26" s="23">
        <v>0</v>
      </c>
      <c r="F26" s="23">
        <v>4287</v>
      </c>
      <c r="G26" s="23">
        <v>0</v>
      </c>
      <c r="H26" s="24">
        <v>0</v>
      </c>
      <c r="I26" s="4"/>
    </row>
    <row r="27" spans="2:9" x14ac:dyDescent="0.2">
      <c r="B27" s="19" t="s">
        <v>56</v>
      </c>
      <c r="C27" s="23">
        <v>79858</v>
      </c>
      <c r="D27" s="23">
        <v>75994</v>
      </c>
      <c r="E27" s="23">
        <v>71708</v>
      </c>
      <c r="F27" s="23">
        <v>67638</v>
      </c>
      <c r="G27" s="23">
        <v>62776</v>
      </c>
      <c r="H27" s="24">
        <f>'4. Cons Balance Sheet'!E32+'4. Cons Balance Sheet'!E40</f>
        <v>65079</v>
      </c>
      <c r="I27" s="4"/>
    </row>
    <row r="28" spans="2:9" x14ac:dyDescent="0.2">
      <c r="B28" s="19" t="s">
        <v>59</v>
      </c>
      <c r="C28" s="23">
        <v>79109</v>
      </c>
      <c r="D28" s="23">
        <v>101679</v>
      </c>
      <c r="E28" s="23">
        <v>109077</v>
      </c>
      <c r="F28" s="23">
        <v>94951</v>
      </c>
      <c r="G28" s="23">
        <v>79167</v>
      </c>
      <c r="H28" s="24">
        <f>'4. Cons Balance Sheet'!E36</f>
        <v>93504</v>
      </c>
      <c r="I28" s="4"/>
    </row>
    <row r="29" spans="2:9" x14ac:dyDescent="0.2">
      <c r="B29" s="19" t="s">
        <v>57</v>
      </c>
      <c r="C29" s="23">
        <v>143079</v>
      </c>
      <c r="D29" s="23">
        <v>145153</v>
      </c>
      <c r="E29" s="23">
        <v>190338</v>
      </c>
      <c r="F29" s="23">
        <v>186873</v>
      </c>
      <c r="G29" s="23">
        <v>183321</v>
      </c>
      <c r="H29" s="24">
        <f>'4. Cons Balance Sheet'!E33+'4. Cons Balance Sheet'!E41</f>
        <v>188084</v>
      </c>
      <c r="I29" s="4"/>
    </row>
    <row r="30" spans="2:9" x14ac:dyDescent="0.2">
      <c r="B30" s="34" t="s">
        <v>142</v>
      </c>
      <c r="C30" s="17">
        <v>135463</v>
      </c>
      <c r="D30" s="17">
        <v>157690</v>
      </c>
      <c r="E30" s="17">
        <v>144960</v>
      </c>
      <c r="F30" s="17">
        <v>161226</v>
      </c>
      <c r="G30" s="17">
        <v>136448</v>
      </c>
      <c r="H30" s="18">
        <f>SUM('4. Cons Balance Sheet'!E42,'4. Cons Balance Sheet'!E37,'4. Cons Balance Sheet'!E38)</f>
        <v>152986</v>
      </c>
      <c r="I30" s="4"/>
    </row>
    <row r="31" spans="2:9" ht="13.5" thickBot="1" x14ac:dyDescent="0.25">
      <c r="B31" s="9" t="s">
        <v>81</v>
      </c>
      <c r="C31" s="10">
        <v>643092</v>
      </c>
      <c r="D31" s="10">
        <v>686971</v>
      </c>
      <c r="E31" s="10">
        <v>704460</v>
      </c>
      <c r="F31" s="10">
        <v>709035</v>
      </c>
      <c r="G31" s="10">
        <v>666048</v>
      </c>
      <c r="H31" s="11">
        <f>SUM(H24:H30)</f>
        <v>715059</v>
      </c>
      <c r="I31" s="4"/>
    </row>
    <row r="32" spans="2:9" x14ac:dyDescent="0.2">
      <c r="B32" s="22"/>
      <c r="C32" s="23"/>
      <c r="D32" s="23"/>
      <c r="E32" s="23"/>
      <c r="F32" s="23"/>
      <c r="G32" s="23"/>
      <c r="H32" s="24"/>
      <c r="I32" s="4"/>
    </row>
    <row r="33" spans="2:9" x14ac:dyDescent="0.2">
      <c r="B33" s="56" t="s">
        <v>61</v>
      </c>
      <c r="C33" s="66">
        <v>1558043</v>
      </c>
      <c r="D33" s="66">
        <v>1625414</v>
      </c>
      <c r="E33" s="66">
        <v>1643752</v>
      </c>
      <c r="F33" s="66">
        <v>1679568</v>
      </c>
      <c r="G33" s="66">
        <v>1636065</v>
      </c>
      <c r="H33" s="48">
        <f>'4. Cons Balance Sheet'!E45</f>
        <v>1707327</v>
      </c>
      <c r="I33" s="4"/>
    </row>
    <row r="34" spans="2:9" x14ac:dyDescent="0.2">
      <c r="B34" s="1"/>
      <c r="C34" s="1"/>
      <c r="D34" s="1"/>
      <c r="E34" s="1"/>
      <c r="F34" s="1"/>
      <c r="G34" s="1"/>
      <c r="H34" s="24"/>
      <c r="I34" s="4"/>
    </row>
    <row r="35" spans="2:9" x14ac:dyDescent="0.2">
      <c r="B35" s="3" t="s">
        <v>157</v>
      </c>
      <c r="C35" s="145">
        <v>77367</v>
      </c>
      <c r="D35" s="145">
        <v>76627</v>
      </c>
      <c r="E35" s="145">
        <v>94427</v>
      </c>
      <c r="F35" s="145">
        <v>98278</v>
      </c>
      <c r="G35" s="145">
        <v>49630</v>
      </c>
      <c r="H35" s="146">
        <v>58391</v>
      </c>
      <c r="I35" s="4"/>
    </row>
    <row r="36" spans="2:9" x14ac:dyDescent="0.2">
      <c r="I36" s="4"/>
    </row>
    <row r="37" spans="2:9" x14ac:dyDescent="0.2">
      <c r="C37" s="86"/>
      <c r="D37" s="86"/>
      <c r="E37" s="86"/>
      <c r="F37" s="86"/>
      <c r="G37" s="86"/>
      <c r="H37" s="86"/>
      <c r="I37" s="4"/>
    </row>
    <row r="38" spans="2:9" x14ac:dyDescent="0.2">
      <c r="C38" s="86"/>
      <c r="D38" s="86"/>
      <c r="E38" s="86"/>
      <c r="F38" s="86"/>
      <c r="G38" s="86"/>
      <c r="H38" s="86"/>
      <c r="I38" s="4"/>
    </row>
    <row r="39" spans="2:9" x14ac:dyDescent="0.2">
      <c r="C39" s="86"/>
      <c r="D39" s="86"/>
      <c r="E39" s="86"/>
      <c r="F39" s="86"/>
      <c r="G39" s="86"/>
      <c r="H39" s="86"/>
      <c r="I39" s="4"/>
    </row>
    <row r="40" spans="2:9" x14ac:dyDescent="0.2">
      <c r="C40" s="86"/>
      <c r="D40" s="86"/>
      <c r="E40" s="86"/>
      <c r="F40" s="86"/>
      <c r="G40" s="86"/>
      <c r="H40" s="86"/>
      <c r="I40" s="4"/>
    </row>
    <row r="41" spans="2:9" x14ac:dyDescent="0.2">
      <c r="I41" s="4"/>
    </row>
    <row r="42" spans="2:9" x14ac:dyDescent="0.2">
      <c r="I42" s="4"/>
    </row>
    <row r="43" spans="2:9" x14ac:dyDescent="0.2">
      <c r="I43" s="4"/>
    </row>
    <row r="44" spans="2:9" x14ac:dyDescent="0.2">
      <c r="I4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ignoredErrors>
    <ignoredError sqref="H10 H14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Q37"/>
  <sheetViews>
    <sheetView showGridLines="0" zoomScale="85" zoomScaleNormal="85" zoomScaleSheetLayoutView="70" workbookViewId="0"/>
  </sheetViews>
  <sheetFormatPr defaultRowHeight="12.75" x14ac:dyDescent="0.2"/>
  <cols>
    <col min="2" max="2" width="55.7109375" customWidth="1"/>
    <col min="3" max="8" width="10.7109375" customWidth="1"/>
    <col min="9" max="9" width="2.140625" customWidth="1"/>
    <col min="11" max="11" width="2.140625" customWidth="1"/>
  </cols>
  <sheetData>
    <row r="1" spans="2:17" x14ac:dyDescent="0.2">
      <c r="B1" s="1"/>
      <c r="C1" s="1" t="s">
        <v>254</v>
      </c>
      <c r="D1" s="1"/>
      <c r="E1" s="1"/>
      <c r="F1" s="1"/>
      <c r="G1" s="1"/>
      <c r="H1" s="1"/>
    </row>
    <row r="2" spans="2:17" ht="20.25" x14ac:dyDescent="0.3">
      <c r="B2" s="15" t="s">
        <v>62</v>
      </c>
      <c r="C2" s="1"/>
      <c r="D2" s="1"/>
      <c r="E2" s="1"/>
      <c r="F2" s="1"/>
      <c r="G2" s="1"/>
      <c r="H2" s="1"/>
    </row>
    <row r="3" spans="2:17" x14ac:dyDescent="0.2">
      <c r="B3" s="14" t="s">
        <v>132</v>
      </c>
      <c r="C3" s="1"/>
      <c r="D3" s="1"/>
      <c r="E3" s="1"/>
      <c r="F3" s="1"/>
      <c r="G3" s="1"/>
      <c r="H3" s="1"/>
    </row>
    <row r="4" spans="2:17" ht="13.5" thickBot="1" x14ac:dyDescent="0.25">
      <c r="B4" s="2"/>
      <c r="C4" s="1"/>
      <c r="D4" s="1"/>
      <c r="E4" s="1"/>
      <c r="F4" s="1"/>
      <c r="G4" s="1"/>
      <c r="H4" s="1"/>
    </row>
    <row r="5" spans="2:17" s="4" customFormat="1" ht="24.75" customHeight="1" thickBot="1" x14ac:dyDescent="0.25">
      <c r="B5" s="73" t="s">
        <v>198</v>
      </c>
      <c r="C5" s="5" t="s">
        <v>154</v>
      </c>
      <c r="D5" s="5" t="s">
        <v>153</v>
      </c>
      <c r="E5" s="5" t="s">
        <v>214</v>
      </c>
      <c r="F5" s="5" t="s">
        <v>215</v>
      </c>
      <c r="G5" s="5" t="s">
        <v>216</v>
      </c>
      <c r="H5" s="6" t="s">
        <v>200</v>
      </c>
      <c r="J5" s="115" t="s">
        <v>201</v>
      </c>
      <c r="L5" s="88" t="s">
        <v>217</v>
      </c>
      <c r="M5"/>
      <c r="N5"/>
      <c r="O5"/>
      <c r="P5"/>
      <c r="Q5"/>
    </row>
    <row r="6" spans="2:17" x14ac:dyDescent="0.2">
      <c r="B6" s="19" t="s">
        <v>63</v>
      </c>
      <c r="C6" s="39">
        <v>-5069</v>
      </c>
      <c r="D6" s="39">
        <v>579</v>
      </c>
      <c r="E6" s="39">
        <v>4887</v>
      </c>
      <c r="F6" s="39">
        <v>203</v>
      </c>
      <c r="G6" s="39">
        <v>-4313</v>
      </c>
      <c r="H6" s="24">
        <f>'5. Cons Stat of CF'!E6</f>
        <v>12752</v>
      </c>
      <c r="J6" s="122">
        <f>'5. Cons Stat of CF'!G6</f>
        <v>8439</v>
      </c>
      <c r="L6" s="109">
        <v>600</v>
      </c>
    </row>
    <row r="7" spans="2:17" x14ac:dyDescent="0.2">
      <c r="B7" s="19" t="s">
        <v>98</v>
      </c>
      <c r="C7" s="39">
        <v>1970</v>
      </c>
      <c r="D7" s="39">
        <v>1974</v>
      </c>
      <c r="E7" s="39">
        <v>-6586</v>
      </c>
      <c r="F7" s="39">
        <v>278</v>
      </c>
      <c r="G7" s="39">
        <v>954</v>
      </c>
      <c r="H7" s="24">
        <f>'5. Cons Stat of CF'!E8</f>
        <v>-553</v>
      </c>
      <c r="J7" s="47">
        <f>'5. Cons Stat of CF'!G8</f>
        <v>401</v>
      </c>
      <c r="L7" s="110">
        <v>-2364</v>
      </c>
    </row>
    <row r="8" spans="2:17" x14ac:dyDescent="0.2">
      <c r="B8" s="19" t="s">
        <v>64</v>
      </c>
      <c r="C8" s="39">
        <v>26493</v>
      </c>
      <c r="D8" s="39">
        <v>27262</v>
      </c>
      <c r="E8" s="39">
        <v>27805</v>
      </c>
      <c r="F8" s="39">
        <v>41536</v>
      </c>
      <c r="G8" s="39">
        <v>29870</v>
      </c>
      <c r="H8" s="24">
        <f>'5. Cons Stat of CF'!E9</f>
        <v>30941</v>
      </c>
      <c r="J8" s="47">
        <f>'5. Cons Stat of CF'!G9</f>
        <v>60811</v>
      </c>
      <c r="L8" s="110">
        <v>123096</v>
      </c>
    </row>
    <row r="9" spans="2:17" x14ac:dyDescent="0.2">
      <c r="B9" s="19" t="s">
        <v>82</v>
      </c>
      <c r="C9" s="39">
        <v>-2763</v>
      </c>
      <c r="D9" s="39">
        <v>8</v>
      </c>
      <c r="E9" s="39">
        <v>-578</v>
      </c>
      <c r="F9" s="39">
        <v>-8265</v>
      </c>
      <c r="G9" s="39">
        <v>-2270</v>
      </c>
      <c r="H9" s="24">
        <f>'5. Cons Stat of CF'!E10+'5. Cons Stat of CF'!E11</f>
        <v>5792</v>
      </c>
      <c r="J9" s="47">
        <f>'5. Cons Stat of CF'!G10+'5. Cons Stat of CF'!G11</f>
        <v>3522</v>
      </c>
      <c r="L9" s="110">
        <v>-11598</v>
      </c>
    </row>
    <row r="10" spans="2:17" ht="14.25" x14ac:dyDescent="0.2">
      <c r="B10" s="34" t="s">
        <v>158</v>
      </c>
      <c r="C10" s="44">
        <v>-32528</v>
      </c>
      <c r="D10" s="44">
        <v>-1914</v>
      </c>
      <c r="E10" s="44">
        <v>23407</v>
      </c>
      <c r="F10" s="17">
        <v>24580</v>
      </c>
      <c r="G10" s="17">
        <v>-40506</v>
      </c>
      <c r="H10" s="18">
        <f>'5. Cons Stat of CF'!E13+'5. Cons Stat of CF'!E14+'5. Cons Stat of CF'!E15</f>
        <v>-14225</v>
      </c>
      <c r="J10" s="44">
        <f>'5. Cons Stat of CF'!G13+'5. Cons Stat of CF'!G14+'5. Cons Stat of CF'!G15</f>
        <v>-54731</v>
      </c>
      <c r="L10" s="90">
        <v>13545</v>
      </c>
    </row>
    <row r="11" spans="2:17" ht="13.5" thickBot="1" x14ac:dyDescent="0.25">
      <c r="B11" s="9" t="s">
        <v>72</v>
      </c>
      <c r="C11" s="45">
        <v>-11897</v>
      </c>
      <c r="D11" s="45">
        <v>27909</v>
      </c>
      <c r="E11" s="45">
        <v>48935</v>
      </c>
      <c r="F11" s="10">
        <v>58332</v>
      </c>
      <c r="G11" s="10">
        <v>-16265</v>
      </c>
      <c r="H11" s="11">
        <f>'5. Cons Stat of CF'!E16</f>
        <v>34707</v>
      </c>
      <c r="J11" s="45">
        <f>'5. Cons Stat of CF'!G16</f>
        <v>18442</v>
      </c>
      <c r="L11" s="91">
        <v>123279</v>
      </c>
    </row>
    <row r="12" spans="2:17" x14ac:dyDescent="0.2">
      <c r="B12" s="22"/>
      <c r="C12" s="23"/>
      <c r="D12" s="23"/>
      <c r="E12" s="39"/>
      <c r="F12" s="23"/>
      <c r="G12" s="23"/>
      <c r="H12" s="24"/>
      <c r="J12" s="39"/>
      <c r="L12" s="93"/>
    </row>
    <row r="13" spans="2:17" x14ac:dyDescent="0.2">
      <c r="B13" s="19" t="s">
        <v>70</v>
      </c>
      <c r="C13" s="23">
        <v>116</v>
      </c>
      <c r="D13" s="23">
        <v>173</v>
      </c>
      <c r="E13" s="23">
        <v>103</v>
      </c>
      <c r="F13" s="23">
        <v>112</v>
      </c>
      <c r="G13" s="23">
        <v>42</v>
      </c>
      <c r="H13" s="24">
        <f>'5. Cons Stat of CF'!E18</f>
        <v>44</v>
      </c>
      <c r="J13" s="47">
        <f>'5. Cons Stat of CF'!G18</f>
        <v>86</v>
      </c>
      <c r="L13" s="110">
        <v>504</v>
      </c>
    </row>
    <row r="14" spans="2:17" x14ac:dyDescent="0.2">
      <c r="B14" s="19" t="s">
        <v>150</v>
      </c>
      <c r="C14" s="23">
        <v>-239</v>
      </c>
      <c r="D14" s="23">
        <v>-315</v>
      </c>
      <c r="E14" s="23">
        <v>-347</v>
      </c>
      <c r="F14" s="23">
        <v>-57</v>
      </c>
      <c r="G14" s="23">
        <v>-264</v>
      </c>
      <c r="H14" s="24">
        <f>'5. Cons Stat of CF'!E19</f>
        <v>-338</v>
      </c>
      <c r="J14" s="47">
        <f>'5. Cons Stat of CF'!G19</f>
        <v>-602</v>
      </c>
      <c r="L14" s="110">
        <v>-958</v>
      </c>
    </row>
    <row r="15" spans="2:17" x14ac:dyDescent="0.2">
      <c r="B15" s="34" t="s">
        <v>94</v>
      </c>
      <c r="C15" s="44">
        <v>-1209</v>
      </c>
      <c r="D15" s="44">
        <v>20</v>
      </c>
      <c r="E15" s="44">
        <v>-2031</v>
      </c>
      <c r="F15" s="17">
        <v>-830</v>
      </c>
      <c r="G15" s="17">
        <v>-1870</v>
      </c>
      <c r="H15" s="18">
        <f>'5. Cons Stat of CF'!E20</f>
        <v>-1151</v>
      </c>
      <c r="J15" s="44">
        <f>'5. Cons Stat of CF'!G20</f>
        <v>-3021</v>
      </c>
      <c r="L15" s="90">
        <v>-4050</v>
      </c>
    </row>
    <row r="16" spans="2:17" ht="13.5" thickBot="1" x14ac:dyDescent="0.25">
      <c r="B16" s="9" t="s">
        <v>71</v>
      </c>
      <c r="C16" s="45">
        <v>-13229</v>
      </c>
      <c r="D16" s="45">
        <v>27787</v>
      </c>
      <c r="E16" s="45">
        <v>46660</v>
      </c>
      <c r="F16" s="10">
        <v>57557</v>
      </c>
      <c r="G16" s="10">
        <v>-18357</v>
      </c>
      <c r="H16" s="11">
        <f>'5. Cons Stat of CF'!E21</f>
        <v>33262</v>
      </c>
      <c r="J16" s="45">
        <f>'5. Cons Stat of CF'!G21</f>
        <v>14905</v>
      </c>
      <c r="L16" s="91">
        <v>118775</v>
      </c>
    </row>
    <row r="17" spans="2:13" x14ac:dyDescent="0.2">
      <c r="B17" s="34"/>
      <c r="C17" s="44"/>
      <c r="D17" s="44"/>
      <c r="E17" s="44"/>
      <c r="F17" s="17"/>
      <c r="G17" s="17"/>
      <c r="H17" s="18"/>
      <c r="J17" s="44"/>
      <c r="L17" s="90"/>
    </row>
    <row r="18" spans="2:13" ht="13.5" thickBot="1" x14ac:dyDescent="0.25">
      <c r="B18" s="9" t="s">
        <v>91</v>
      </c>
      <c r="C18" s="45">
        <v>-23953</v>
      </c>
      <c r="D18" s="45">
        <v>-44107</v>
      </c>
      <c r="E18" s="45">
        <v>-31135</v>
      </c>
      <c r="F18" s="10">
        <v>-55020</v>
      </c>
      <c r="G18" s="10">
        <v>-31370</v>
      </c>
      <c r="H18" s="11">
        <f>'5. Cons Stat of CF'!E27</f>
        <v>-30156</v>
      </c>
      <c r="J18" s="45">
        <f>'5. Cons Stat of CF'!G27</f>
        <v>-61526</v>
      </c>
      <c r="L18" s="91">
        <v>-154215</v>
      </c>
    </row>
    <row r="19" spans="2:13" x14ac:dyDescent="0.2">
      <c r="B19" s="34"/>
      <c r="C19" s="44"/>
      <c r="D19" s="44"/>
      <c r="E19" s="44"/>
      <c r="F19" s="17"/>
      <c r="G19" s="17"/>
      <c r="H19" s="18"/>
      <c r="J19" s="44"/>
      <c r="L19" s="90"/>
    </row>
    <row r="20" spans="2:13" ht="13.5" thickBot="1" x14ac:dyDescent="0.25">
      <c r="B20" s="9" t="s">
        <v>92</v>
      </c>
      <c r="C20" s="45">
        <v>1198</v>
      </c>
      <c r="D20" s="45">
        <v>20554</v>
      </c>
      <c r="E20" s="45">
        <v>-11965</v>
      </c>
      <c r="F20" s="10">
        <v>19484</v>
      </c>
      <c r="G20" s="10">
        <v>17092</v>
      </c>
      <c r="H20" s="11">
        <f>'5. Cons Stat of CF'!E34</f>
        <v>19162</v>
      </c>
      <c r="J20" s="45">
        <f>'5. Cons Stat of CF'!G34</f>
        <v>36254</v>
      </c>
      <c r="L20" s="91">
        <v>29271</v>
      </c>
    </row>
    <row r="21" spans="2:13" x14ac:dyDescent="0.2">
      <c r="B21" s="34"/>
      <c r="C21" s="44"/>
      <c r="D21" s="44"/>
      <c r="E21" s="44"/>
      <c r="F21" s="17"/>
      <c r="G21" s="17"/>
      <c r="H21" s="18"/>
      <c r="J21" s="44"/>
      <c r="L21" s="90"/>
    </row>
    <row r="22" spans="2:13" ht="13.5" thickBot="1" x14ac:dyDescent="0.25">
      <c r="B22" s="9" t="s">
        <v>87</v>
      </c>
      <c r="C22" s="45">
        <v>-35984</v>
      </c>
      <c r="D22" s="45">
        <v>4234</v>
      </c>
      <c r="E22" s="45">
        <v>3560</v>
      </c>
      <c r="F22" s="10">
        <v>22021</v>
      </c>
      <c r="G22" s="10">
        <v>-32635</v>
      </c>
      <c r="H22" s="11">
        <f>'5. Cons Stat of CF'!E36</f>
        <v>22268</v>
      </c>
      <c r="J22" s="45">
        <f>'5. Cons Stat of CF'!G36</f>
        <v>-10367</v>
      </c>
      <c r="L22" s="91">
        <v>-6169</v>
      </c>
    </row>
    <row r="23" spans="2:13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ht="14.25" x14ac:dyDescent="0.2">
      <c r="B24" s="3" t="s">
        <v>249</v>
      </c>
      <c r="C24" s="108"/>
      <c r="D24" s="108"/>
      <c r="E24" s="108"/>
      <c r="F24" s="108"/>
      <c r="G24" s="108"/>
      <c r="H24" s="1"/>
      <c r="I24" s="1"/>
      <c r="J24" s="1"/>
      <c r="K24" s="1"/>
      <c r="L24" s="1"/>
      <c r="M24" s="1"/>
    </row>
    <row r="25" spans="2:13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2">
      <c r="H28" s="1"/>
      <c r="I28" s="1"/>
      <c r="J28" s="1"/>
      <c r="K28" s="1"/>
      <c r="L28" s="1"/>
      <c r="M28" s="1"/>
    </row>
    <row r="29" spans="2:13" x14ac:dyDescent="0.2">
      <c r="H29" s="1"/>
      <c r="I29" s="1"/>
      <c r="J29" s="1"/>
      <c r="K29" s="1"/>
      <c r="L29" s="1"/>
      <c r="M29" s="1"/>
    </row>
    <row r="30" spans="2:13" x14ac:dyDescent="0.2">
      <c r="H30" s="1"/>
      <c r="I30" s="1"/>
      <c r="J30" s="1"/>
      <c r="K30" s="1"/>
      <c r="L30" s="1"/>
      <c r="M30" s="1"/>
    </row>
    <row r="31" spans="2:13" x14ac:dyDescent="0.2">
      <c r="H31" s="1"/>
      <c r="I31" s="1"/>
      <c r="J31" s="1"/>
      <c r="K31" s="1"/>
      <c r="L31" s="1"/>
      <c r="M31" s="1"/>
    </row>
    <row r="32" spans="2:13" x14ac:dyDescent="0.2">
      <c r="H32" s="1"/>
      <c r="I32" s="1"/>
      <c r="J32" s="1"/>
      <c r="K32" s="1"/>
      <c r="L32" s="1"/>
      <c r="M32" s="1"/>
    </row>
    <row r="36" spans="9:11" x14ac:dyDescent="0.2">
      <c r="I36" s="107"/>
      <c r="J36" s="107"/>
      <c r="K36" s="107"/>
    </row>
    <row r="37" spans="9:11" x14ac:dyDescent="0.2">
      <c r="I37" s="107"/>
      <c r="J37" s="107"/>
      <c r="K37" s="107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O96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8" x14ac:dyDescent="0.2">
      <c r="B1" s="1"/>
      <c r="C1" s="1" t="s">
        <v>254</v>
      </c>
      <c r="D1" s="1"/>
      <c r="E1" s="1"/>
    </row>
    <row r="2" spans="2:8" ht="20.25" x14ac:dyDescent="0.3">
      <c r="B2" s="15" t="s">
        <v>27</v>
      </c>
      <c r="C2" s="1"/>
      <c r="D2" s="1"/>
      <c r="E2" s="1"/>
    </row>
    <row r="3" spans="2:8" x14ac:dyDescent="0.2">
      <c r="B3" s="14" t="s">
        <v>222</v>
      </c>
      <c r="C3" s="1"/>
      <c r="D3" s="1"/>
      <c r="E3" s="1"/>
    </row>
    <row r="4" spans="2:8" ht="13.5" thickBot="1" x14ac:dyDescent="0.25">
      <c r="B4" s="2" t="s">
        <v>27</v>
      </c>
      <c r="C4" s="1"/>
      <c r="D4" s="1"/>
      <c r="E4" s="1"/>
    </row>
    <row r="5" spans="2:8" ht="30" customHeight="1" thickBot="1" x14ac:dyDescent="0.25">
      <c r="B5" s="73" t="s">
        <v>196</v>
      </c>
      <c r="C5" s="6" t="s">
        <v>200</v>
      </c>
      <c r="D5" s="5" t="s">
        <v>153</v>
      </c>
      <c r="E5" s="32" t="s">
        <v>152</v>
      </c>
      <c r="F5" s="6" t="s">
        <v>201</v>
      </c>
      <c r="G5" s="5" t="s">
        <v>151</v>
      </c>
      <c r="H5" s="32" t="s">
        <v>152</v>
      </c>
    </row>
    <row r="6" spans="2:8" x14ac:dyDescent="0.2">
      <c r="B6" s="19" t="s">
        <v>22</v>
      </c>
      <c r="C6" s="100">
        <v>157.19999999999999</v>
      </c>
      <c r="D6" s="101">
        <v>164.9</v>
      </c>
      <c r="E6" s="33">
        <v>-0.05</v>
      </c>
      <c r="F6" s="100">
        <v>273.89999999999998</v>
      </c>
      <c r="G6" s="101">
        <v>286.60000000000002</v>
      </c>
      <c r="H6" s="33">
        <v>-0.04</v>
      </c>
    </row>
    <row r="7" spans="2:8" x14ac:dyDescent="0.2">
      <c r="B7" s="19" t="s">
        <v>11</v>
      </c>
      <c r="C7" s="100">
        <v>34.9</v>
      </c>
      <c r="D7" s="101">
        <v>26</v>
      </c>
      <c r="E7" s="33">
        <v>0.34</v>
      </c>
      <c r="F7" s="100">
        <v>64.599999999999994</v>
      </c>
      <c r="G7" s="101">
        <v>49.6</v>
      </c>
      <c r="H7" s="33">
        <v>0.3</v>
      </c>
    </row>
    <row r="8" spans="2:8" x14ac:dyDescent="0.2">
      <c r="B8" s="19" t="s">
        <v>12</v>
      </c>
      <c r="C8" s="100">
        <v>33.200000000000003</v>
      </c>
      <c r="D8" s="101">
        <v>38.6</v>
      </c>
      <c r="E8" s="33">
        <v>-0.14000000000000001</v>
      </c>
      <c r="F8" s="100">
        <v>66.900000000000006</v>
      </c>
      <c r="G8" s="101">
        <v>67.599999999999994</v>
      </c>
      <c r="H8" s="33">
        <v>-0.01</v>
      </c>
    </row>
    <row r="9" spans="2:8" x14ac:dyDescent="0.2">
      <c r="B9" s="34" t="s">
        <v>93</v>
      </c>
      <c r="C9" s="102">
        <v>39.9</v>
      </c>
      <c r="D9" s="103">
        <v>35.1</v>
      </c>
      <c r="E9" s="20">
        <v>0.14000000000000001</v>
      </c>
      <c r="F9" s="102">
        <v>77</v>
      </c>
      <c r="G9" s="103">
        <v>66.099999999999994</v>
      </c>
      <c r="H9" s="20">
        <v>0.16</v>
      </c>
    </row>
    <row r="10" spans="2:8" ht="13.5" thickBot="1" x14ac:dyDescent="0.25">
      <c r="B10" s="36" t="s">
        <v>15</v>
      </c>
      <c r="C10" s="104">
        <v>265.2</v>
      </c>
      <c r="D10" s="105">
        <v>264.60000000000002</v>
      </c>
      <c r="E10" s="68">
        <v>0</v>
      </c>
      <c r="F10" s="104">
        <v>482.4</v>
      </c>
      <c r="G10" s="105">
        <v>469.90000000000003</v>
      </c>
      <c r="H10" s="68">
        <v>0.03</v>
      </c>
    </row>
    <row r="11" spans="2:8" x14ac:dyDescent="0.2">
      <c r="B11" s="35" t="s">
        <v>0</v>
      </c>
      <c r="C11" s="156">
        <v>145.30000000000001</v>
      </c>
      <c r="D11" s="157">
        <v>134.6</v>
      </c>
      <c r="E11" s="69">
        <v>0.08</v>
      </c>
      <c r="F11" s="156">
        <v>268.60000000000002</v>
      </c>
      <c r="G11" s="157">
        <v>244.5</v>
      </c>
      <c r="H11" s="69">
        <v>0.1</v>
      </c>
    </row>
    <row r="12" spans="2:8" s="74" customFormat="1" x14ac:dyDescent="0.2">
      <c r="B12" s="78" t="s">
        <v>10</v>
      </c>
      <c r="C12" s="80">
        <v>0.55000000000000004</v>
      </c>
      <c r="D12" s="79">
        <v>0.51</v>
      </c>
      <c r="E12" s="79"/>
      <c r="F12" s="80">
        <v>0.56000000000000005</v>
      </c>
      <c r="G12" s="79">
        <v>0.52</v>
      </c>
      <c r="H12" s="79"/>
    </row>
    <row r="13" spans="2:8" x14ac:dyDescent="0.2">
      <c r="B13" s="35" t="s">
        <v>23</v>
      </c>
      <c r="C13" s="156">
        <v>43.7</v>
      </c>
      <c r="D13" s="157">
        <v>27.8</v>
      </c>
      <c r="E13" s="69">
        <v>0.56999999999999995</v>
      </c>
      <c r="F13" s="156">
        <v>69.3</v>
      </c>
      <c r="G13" s="157">
        <v>49.3</v>
      </c>
      <c r="H13" s="69">
        <v>0.41</v>
      </c>
    </row>
    <row r="14" spans="2:8" s="74" customFormat="1" x14ac:dyDescent="0.2">
      <c r="B14" s="78" t="s">
        <v>24</v>
      </c>
      <c r="C14" s="80">
        <v>0.16</v>
      </c>
      <c r="D14" s="79">
        <v>0.11</v>
      </c>
      <c r="E14" s="79"/>
      <c r="F14" s="80">
        <v>0.14000000000000001</v>
      </c>
      <c r="G14" s="79">
        <v>0.1</v>
      </c>
      <c r="H14" s="79"/>
    </row>
    <row r="15" spans="2:8" x14ac:dyDescent="0.2">
      <c r="B15" s="35" t="s">
        <v>155</v>
      </c>
      <c r="C15" s="156">
        <v>12.8</v>
      </c>
      <c r="D15" s="157">
        <v>0.6</v>
      </c>
      <c r="E15" s="69"/>
      <c r="F15" s="156">
        <v>8.4</v>
      </c>
      <c r="G15" s="157">
        <v>-4.5</v>
      </c>
      <c r="H15" s="69"/>
    </row>
    <row r="16" spans="2:8" s="74" customFormat="1" x14ac:dyDescent="0.2">
      <c r="B16" s="78" t="s">
        <v>25</v>
      </c>
      <c r="C16" s="80">
        <v>0.05</v>
      </c>
      <c r="D16" s="79">
        <v>0</v>
      </c>
      <c r="E16" s="79"/>
      <c r="F16" s="80">
        <v>0.02</v>
      </c>
      <c r="G16" s="79">
        <v>-0.01</v>
      </c>
      <c r="H16" s="79"/>
    </row>
    <row r="17" spans="2:15" x14ac:dyDescent="0.2">
      <c r="B17" s="35" t="s">
        <v>8</v>
      </c>
      <c r="C17" s="156">
        <v>12.2</v>
      </c>
      <c r="D17" s="157">
        <v>2.5</v>
      </c>
      <c r="E17" s="69"/>
      <c r="F17" s="156">
        <v>17</v>
      </c>
      <c r="G17" s="157">
        <v>-4.4000000000000004</v>
      </c>
      <c r="H17" s="69"/>
    </row>
    <row r="18" spans="2:15" ht="13.5" thickBot="1" x14ac:dyDescent="0.25">
      <c r="B18" s="35" t="s">
        <v>159</v>
      </c>
      <c r="C18" s="156">
        <v>23.199999999999996</v>
      </c>
      <c r="D18" s="157">
        <v>12.399999999999999</v>
      </c>
      <c r="E18" s="69">
        <v>0.87</v>
      </c>
      <c r="F18" s="156">
        <v>30.7</v>
      </c>
      <c r="G18" s="157">
        <v>14.899999999999999</v>
      </c>
      <c r="H18" s="69">
        <v>1.06</v>
      </c>
    </row>
    <row r="19" spans="2:15" x14ac:dyDescent="0.2">
      <c r="B19" s="70" t="s">
        <v>83</v>
      </c>
      <c r="C19" s="71"/>
      <c r="D19" s="72"/>
      <c r="E19" s="72"/>
      <c r="F19" s="71"/>
      <c r="G19" s="72"/>
      <c r="H19" s="72"/>
    </row>
    <row r="20" spans="2:15" x14ac:dyDescent="0.2">
      <c r="B20" s="35" t="s">
        <v>160</v>
      </c>
      <c r="C20" s="82">
        <v>0.05</v>
      </c>
      <c r="D20" s="81">
        <v>0.01</v>
      </c>
      <c r="E20" s="37"/>
      <c r="F20" s="82">
        <v>7.0000000000000007E-2</v>
      </c>
      <c r="G20" s="81">
        <v>-0.02</v>
      </c>
      <c r="H20" s="37"/>
    </row>
    <row r="21" spans="2:15" ht="15" thickBot="1" x14ac:dyDescent="0.25">
      <c r="B21" s="36" t="s">
        <v>161</v>
      </c>
      <c r="C21" s="83">
        <v>0.1</v>
      </c>
      <c r="D21" s="84">
        <v>0.05</v>
      </c>
      <c r="E21" s="38">
        <v>0.87</v>
      </c>
      <c r="F21" s="83">
        <v>0.13</v>
      </c>
      <c r="G21" s="84">
        <v>0.06</v>
      </c>
      <c r="H21" s="38">
        <v>1.02</v>
      </c>
      <c r="I21" s="107"/>
    </row>
    <row r="22" spans="2:15" ht="14.25" x14ac:dyDescent="0.2">
      <c r="B22" s="139" t="s">
        <v>226</v>
      </c>
    </row>
    <row r="23" spans="2:15" ht="14.25" x14ac:dyDescent="0.2">
      <c r="B23" s="237" t="s">
        <v>251</v>
      </c>
    </row>
    <row r="26" spans="2:15" ht="13.5" thickBot="1" x14ac:dyDescent="0.25">
      <c r="B26" s="106" t="s">
        <v>162</v>
      </c>
    </row>
    <row r="27" spans="2:15" ht="30" customHeight="1" thickBot="1" x14ac:dyDescent="0.25">
      <c r="B27" s="85" t="s">
        <v>196</v>
      </c>
      <c r="C27" s="6" t="s">
        <v>200</v>
      </c>
      <c r="D27" s="5" t="s">
        <v>153</v>
      </c>
      <c r="E27" s="32" t="s">
        <v>140</v>
      </c>
      <c r="F27" s="6" t="s">
        <v>201</v>
      </c>
      <c r="G27" s="5" t="s">
        <v>151</v>
      </c>
      <c r="H27" s="32" t="s">
        <v>140</v>
      </c>
    </row>
    <row r="28" spans="2:15" x14ac:dyDescent="0.2">
      <c r="B28" s="19" t="s">
        <v>163</v>
      </c>
      <c r="C28" s="100">
        <v>138.19999999999999</v>
      </c>
      <c r="D28" s="101">
        <v>147.80000000000001</v>
      </c>
      <c r="E28" s="33">
        <v>-7.0000000000000007E-2</v>
      </c>
      <c r="F28" s="100">
        <v>235.3</v>
      </c>
      <c r="G28" s="101">
        <v>248.6</v>
      </c>
      <c r="H28" s="33">
        <v>-0.05</v>
      </c>
      <c r="J28" s="107"/>
      <c r="K28" s="107"/>
      <c r="L28" s="107"/>
      <c r="M28" s="107"/>
      <c r="N28" s="107"/>
      <c r="O28" s="107"/>
    </row>
    <row r="29" spans="2:15" x14ac:dyDescent="0.2">
      <c r="B29" s="34" t="s">
        <v>164</v>
      </c>
      <c r="C29" s="102">
        <v>19</v>
      </c>
      <c r="D29" s="103">
        <v>17.100000000000001</v>
      </c>
      <c r="E29" s="20">
        <v>0.11</v>
      </c>
      <c r="F29" s="102">
        <v>38.6</v>
      </c>
      <c r="G29" s="103">
        <v>38</v>
      </c>
      <c r="H29" s="20">
        <v>0.02</v>
      </c>
      <c r="J29" s="107"/>
      <c r="K29" s="107"/>
      <c r="L29" s="107"/>
      <c r="M29" s="107"/>
      <c r="N29" s="107"/>
      <c r="O29" s="107"/>
    </row>
    <row r="30" spans="2:15" ht="13.5" thickBot="1" x14ac:dyDescent="0.25">
      <c r="B30" s="36" t="s">
        <v>165</v>
      </c>
      <c r="C30" s="104">
        <v>157.19999999999999</v>
      </c>
      <c r="D30" s="105">
        <v>164.9</v>
      </c>
      <c r="E30" s="68">
        <v>-4.703453766726795E-2</v>
      </c>
      <c r="F30" s="104">
        <v>273.89999999999998</v>
      </c>
      <c r="G30" s="105">
        <v>286.60000000000002</v>
      </c>
      <c r="H30" s="68">
        <v>-4.440210063238148E-2</v>
      </c>
    </row>
    <row r="31" spans="2:15" x14ac:dyDescent="0.2">
      <c r="B31" s="8" t="s">
        <v>166</v>
      </c>
      <c r="C31" s="156"/>
      <c r="D31" s="157"/>
      <c r="E31" s="69"/>
      <c r="F31" s="156"/>
      <c r="G31" s="157"/>
      <c r="H31" s="69"/>
    </row>
    <row r="32" spans="2:15" ht="14.25" x14ac:dyDescent="0.2">
      <c r="B32" s="160" t="s">
        <v>167</v>
      </c>
      <c r="C32" s="156"/>
      <c r="D32" s="157"/>
      <c r="E32" s="69"/>
      <c r="F32" s="156"/>
      <c r="G32" s="157"/>
      <c r="H32" s="69"/>
    </row>
    <row r="33" spans="2:8" x14ac:dyDescent="0.2">
      <c r="B33" s="35" t="s">
        <v>168</v>
      </c>
      <c r="C33" s="156">
        <v>1.3</v>
      </c>
      <c r="D33" s="157">
        <v>1.6</v>
      </c>
      <c r="E33" s="69">
        <v>-0.18</v>
      </c>
      <c r="F33" s="156">
        <v>2.4</v>
      </c>
      <c r="G33" s="157">
        <v>2.9</v>
      </c>
      <c r="H33" s="69">
        <v>-0.16</v>
      </c>
    </row>
    <row r="34" spans="2:8" x14ac:dyDescent="0.2">
      <c r="B34" s="161" t="s">
        <v>169</v>
      </c>
      <c r="C34" s="80">
        <v>0.54</v>
      </c>
      <c r="D34" s="79">
        <v>0.52</v>
      </c>
      <c r="E34" s="79"/>
      <c r="F34" s="80">
        <v>0.53</v>
      </c>
      <c r="G34" s="79">
        <v>0.52</v>
      </c>
      <c r="H34" s="79"/>
    </row>
    <row r="35" spans="2:8" x14ac:dyDescent="0.2">
      <c r="B35" s="160" t="s">
        <v>170</v>
      </c>
      <c r="C35" s="80"/>
      <c r="D35" s="79"/>
      <c r="E35" s="79"/>
      <c r="F35" s="80"/>
      <c r="G35" s="79"/>
      <c r="H35" s="79"/>
    </row>
    <row r="36" spans="2:8" x14ac:dyDescent="0.2">
      <c r="B36" s="19" t="s">
        <v>168</v>
      </c>
      <c r="C36" s="100">
        <v>0.6</v>
      </c>
      <c r="D36" s="101">
        <v>0.8</v>
      </c>
      <c r="E36" s="33">
        <v>-0.22</v>
      </c>
      <c r="F36" s="100">
        <v>1.1000000000000001</v>
      </c>
      <c r="G36" s="101">
        <v>1.5</v>
      </c>
      <c r="H36" s="33">
        <v>-0.22</v>
      </c>
    </row>
    <row r="37" spans="2:8" ht="13.5" thickBot="1" x14ac:dyDescent="0.25">
      <c r="B37" s="162" t="s">
        <v>169</v>
      </c>
      <c r="C37" s="158">
        <v>0.21</v>
      </c>
      <c r="D37" s="159">
        <v>0.18</v>
      </c>
      <c r="E37" s="159"/>
      <c r="F37" s="158">
        <v>0.19</v>
      </c>
      <c r="G37" s="159">
        <v>0.17</v>
      </c>
      <c r="H37" s="159"/>
    </row>
    <row r="38" spans="2:8" ht="14.25" customHeight="1" x14ac:dyDescent="0.2">
      <c r="B38" s="182" t="s">
        <v>252</v>
      </c>
      <c r="C38" s="163"/>
      <c r="D38" s="163"/>
      <c r="E38" s="163"/>
      <c r="F38" s="113"/>
      <c r="G38" s="113"/>
    </row>
    <row r="39" spans="2:8" ht="14.25" customHeight="1" x14ac:dyDescent="0.2">
      <c r="B39" s="238" t="s">
        <v>250</v>
      </c>
      <c r="C39" s="164"/>
      <c r="D39" s="164"/>
      <c r="E39" s="164"/>
      <c r="F39" s="165"/>
      <c r="G39" s="165"/>
    </row>
    <row r="40" spans="2:8" ht="14.25" customHeight="1" x14ac:dyDescent="0.2">
      <c r="B40" s="111"/>
      <c r="C40" s="164"/>
      <c r="D40" s="164"/>
      <c r="E40" s="164"/>
      <c r="F40" s="165"/>
      <c r="G40" s="165"/>
    </row>
    <row r="41" spans="2:8" ht="14.25" customHeight="1" x14ac:dyDescent="0.2">
      <c r="B41" s="111"/>
      <c r="C41" s="164"/>
      <c r="D41" s="164"/>
      <c r="E41" s="164"/>
      <c r="F41" s="165"/>
      <c r="G41" s="165"/>
    </row>
    <row r="42" spans="2:8" ht="14.25" customHeight="1" thickBot="1" x14ac:dyDescent="0.25">
      <c r="B42" s="106" t="s">
        <v>93</v>
      </c>
    </row>
    <row r="43" spans="2:8" ht="30" customHeight="1" thickBot="1" x14ac:dyDescent="0.25">
      <c r="B43" s="85" t="s">
        <v>196</v>
      </c>
      <c r="C43" s="6" t="s">
        <v>200</v>
      </c>
      <c r="D43" s="5" t="s">
        <v>153</v>
      </c>
      <c r="E43" s="32" t="s">
        <v>140</v>
      </c>
      <c r="F43" s="6" t="s">
        <v>201</v>
      </c>
      <c r="G43" s="5" t="s">
        <v>151</v>
      </c>
      <c r="H43" s="32" t="s">
        <v>140</v>
      </c>
    </row>
    <row r="44" spans="2:8" ht="14.25" customHeight="1" x14ac:dyDescent="0.2">
      <c r="B44" s="137" t="s">
        <v>179</v>
      </c>
      <c r="C44" s="100">
        <v>10.7</v>
      </c>
      <c r="D44" s="101">
        <v>11</v>
      </c>
      <c r="E44" s="33">
        <v>-0.03</v>
      </c>
      <c r="F44" s="100">
        <v>18.899999999999999</v>
      </c>
      <c r="G44" s="101">
        <v>19.5</v>
      </c>
      <c r="H44" s="33">
        <v>-0.03</v>
      </c>
    </row>
    <row r="45" spans="2:8" ht="14.25" customHeight="1" x14ac:dyDescent="0.2">
      <c r="B45" s="138" t="s">
        <v>96</v>
      </c>
      <c r="C45" s="102">
        <v>29.2</v>
      </c>
      <c r="D45" s="103">
        <v>24.1</v>
      </c>
      <c r="E45" s="20">
        <v>0.21</v>
      </c>
      <c r="F45" s="102">
        <v>58.1</v>
      </c>
      <c r="G45" s="103">
        <v>46.7</v>
      </c>
      <c r="H45" s="20">
        <v>0.25</v>
      </c>
    </row>
    <row r="46" spans="2:8" ht="14.25" customHeight="1" thickBot="1" x14ac:dyDescent="0.25">
      <c r="B46" s="180" t="s">
        <v>97</v>
      </c>
      <c r="C46" s="104">
        <v>39.9</v>
      </c>
      <c r="D46" s="105">
        <v>35.1</v>
      </c>
      <c r="E46" s="68">
        <v>0.13895364754490136</v>
      </c>
      <c r="F46" s="104">
        <v>77</v>
      </c>
      <c r="G46" s="105">
        <v>66.099999999999994</v>
      </c>
      <c r="H46" s="68">
        <v>0.16</v>
      </c>
    </row>
    <row r="47" spans="2:8" ht="14.25" customHeight="1" x14ac:dyDescent="0.2">
      <c r="C47" s="128"/>
      <c r="F47" s="128"/>
    </row>
    <row r="48" spans="2:8" ht="14.25" customHeight="1" x14ac:dyDescent="0.2">
      <c r="B48" s="137" t="s">
        <v>180</v>
      </c>
      <c r="C48" s="100">
        <v>15</v>
      </c>
      <c r="D48" s="101">
        <v>16.2</v>
      </c>
      <c r="E48" s="33">
        <v>-7.0000000000000007E-2</v>
      </c>
      <c r="F48" s="100"/>
      <c r="G48" s="101"/>
      <c r="H48" s="33"/>
    </row>
    <row r="49" spans="2:8" ht="14.25" customHeight="1" thickBot="1" x14ac:dyDescent="0.25">
      <c r="B49" s="181" t="s">
        <v>181</v>
      </c>
      <c r="C49" s="26">
        <v>652</v>
      </c>
      <c r="D49" s="25">
        <v>507</v>
      </c>
      <c r="E49" s="38">
        <v>0.28999999999999998</v>
      </c>
      <c r="F49" s="26"/>
      <c r="G49" s="25"/>
      <c r="H49" s="38"/>
    </row>
    <row r="50" spans="2:8" ht="14.25" customHeight="1" x14ac:dyDescent="0.2">
      <c r="B50" s="182" t="s">
        <v>252</v>
      </c>
      <c r="C50" s="163"/>
      <c r="D50" s="163"/>
      <c r="E50" s="163"/>
      <c r="F50" s="113"/>
      <c r="G50" s="113"/>
    </row>
    <row r="51" spans="2:8" ht="14.25" x14ac:dyDescent="0.2">
      <c r="B51" s="183" t="s">
        <v>253</v>
      </c>
      <c r="C51" s="147"/>
      <c r="D51" s="147"/>
      <c r="E51" s="147"/>
      <c r="F51" s="114"/>
      <c r="G51" s="114"/>
    </row>
    <row r="52" spans="2:8" x14ac:dyDescent="0.2">
      <c r="B52" s="183"/>
      <c r="C52" s="147"/>
      <c r="D52" s="147"/>
      <c r="E52" s="147"/>
      <c r="F52" s="114"/>
      <c r="G52" s="114"/>
    </row>
    <row r="53" spans="2:8" ht="13.5" thickBot="1" x14ac:dyDescent="0.25">
      <c r="B53" s="106" t="s">
        <v>182</v>
      </c>
    </row>
    <row r="54" spans="2:8" ht="30" customHeight="1" thickBot="1" x14ac:dyDescent="0.25">
      <c r="B54" s="85" t="s">
        <v>197</v>
      </c>
      <c r="C54" s="6" t="s">
        <v>200</v>
      </c>
      <c r="D54" s="5" t="s">
        <v>153</v>
      </c>
      <c r="E54" s="32" t="s">
        <v>140</v>
      </c>
      <c r="F54" s="6" t="s">
        <v>201</v>
      </c>
      <c r="G54" s="5" t="s">
        <v>151</v>
      </c>
      <c r="H54" s="32" t="s">
        <v>140</v>
      </c>
    </row>
    <row r="55" spans="2:8" x14ac:dyDescent="0.2">
      <c r="B55" s="19" t="s">
        <v>95</v>
      </c>
      <c r="C55" s="100">
        <v>143.19999999999999</v>
      </c>
      <c r="D55" s="101">
        <v>149.4</v>
      </c>
      <c r="E55" s="33">
        <v>-4.1000000000000002E-2</v>
      </c>
      <c r="F55" s="100">
        <v>244.8</v>
      </c>
      <c r="G55" s="101">
        <v>255.4</v>
      </c>
      <c r="H55" s="33">
        <v>-4.2000000000000003E-2</v>
      </c>
    </row>
    <row r="56" spans="2:8" x14ac:dyDescent="0.2">
      <c r="B56" s="34" t="s">
        <v>183</v>
      </c>
      <c r="C56" s="102">
        <v>122</v>
      </c>
      <c r="D56" s="103">
        <v>115.2</v>
      </c>
      <c r="E56" s="20">
        <v>5.8999999999999997E-2</v>
      </c>
      <c r="F56" s="102">
        <v>237.6</v>
      </c>
      <c r="G56" s="103">
        <v>214.5</v>
      </c>
      <c r="H56" s="20">
        <v>0.108</v>
      </c>
    </row>
    <row r="57" spans="2:8" ht="13.5" thickBot="1" x14ac:dyDescent="0.25">
      <c r="B57" s="36" t="s">
        <v>171</v>
      </c>
      <c r="C57" s="104">
        <v>265.2</v>
      </c>
      <c r="D57" s="105">
        <v>264.60000000000002</v>
      </c>
      <c r="E57" s="68">
        <v>2E-3</v>
      </c>
      <c r="F57" s="104">
        <v>482.4</v>
      </c>
      <c r="G57" s="105">
        <v>469.90000000000003</v>
      </c>
      <c r="H57" s="68">
        <v>2.7E-2</v>
      </c>
    </row>
    <row r="58" spans="2:8" ht="14.25" customHeight="1" x14ac:dyDescent="0.2">
      <c r="B58" s="182" t="s">
        <v>252</v>
      </c>
      <c r="C58" s="163"/>
      <c r="D58" s="163"/>
      <c r="E58" s="163"/>
      <c r="F58" s="113"/>
      <c r="G58" s="113"/>
    </row>
    <row r="59" spans="2:8" x14ac:dyDescent="0.2">
      <c r="B59" s="111"/>
    </row>
    <row r="60" spans="2:8" ht="14.25" customHeight="1" x14ac:dyDescent="0.2">
      <c r="B60" s="148"/>
      <c r="D60" s="148"/>
      <c r="E60" s="148"/>
    </row>
    <row r="61" spans="2:8" ht="13.5" thickBot="1" x14ac:dyDescent="0.25">
      <c r="B61" s="184" t="s">
        <v>227</v>
      </c>
      <c r="D61" s="148"/>
      <c r="E61" s="148"/>
    </row>
    <row r="62" spans="2:8" ht="52.5" customHeight="1" thickBot="1" x14ac:dyDescent="0.25">
      <c r="B62" s="185" t="s">
        <v>228</v>
      </c>
      <c r="C62" s="140" t="s">
        <v>210</v>
      </c>
      <c r="D62" s="247" t="s">
        <v>211</v>
      </c>
      <c r="E62" s="247"/>
      <c r="F62" s="140" t="s">
        <v>242</v>
      </c>
      <c r="G62" s="247" t="s">
        <v>212</v>
      </c>
      <c r="H62" s="247"/>
    </row>
    <row r="63" spans="2:8" x14ac:dyDescent="0.2">
      <c r="B63" s="186" t="s">
        <v>146</v>
      </c>
      <c r="C63" s="199">
        <v>265.2</v>
      </c>
      <c r="D63" s="200"/>
      <c r="E63" s="200">
        <v>268.3</v>
      </c>
      <c r="F63" s="199">
        <v>482.4</v>
      </c>
      <c r="G63" s="200"/>
      <c r="H63" s="200">
        <v>484.4</v>
      </c>
    </row>
    <row r="64" spans="2:8" x14ac:dyDescent="0.2">
      <c r="B64" s="187" t="s">
        <v>184</v>
      </c>
      <c r="C64" s="201">
        <v>145.30000000000001</v>
      </c>
      <c r="D64" s="202"/>
      <c r="E64" s="202">
        <v>145.9</v>
      </c>
      <c r="F64" s="201">
        <v>268.60000000000002</v>
      </c>
      <c r="G64" s="202"/>
      <c r="H64" s="202">
        <v>271.7</v>
      </c>
    </row>
    <row r="65" spans="2:8" x14ac:dyDescent="0.2">
      <c r="B65" s="188" t="s">
        <v>185</v>
      </c>
      <c r="C65" s="80">
        <v>0.55000000000000004</v>
      </c>
      <c r="D65" s="189"/>
      <c r="E65" s="198">
        <v>0.54</v>
      </c>
      <c r="F65" s="80">
        <v>0.56000000000000005</v>
      </c>
      <c r="G65" s="198"/>
      <c r="H65" s="198">
        <v>0.56000000000000005</v>
      </c>
    </row>
    <row r="66" spans="2:8" x14ac:dyDescent="0.2">
      <c r="B66" s="187" t="s">
        <v>26</v>
      </c>
      <c r="C66" s="203">
        <v>12.8</v>
      </c>
      <c r="D66" s="204"/>
      <c r="E66" s="204">
        <v>11.9</v>
      </c>
      <c r="F66" s="156">
        <v>8.4</v>
      </c>
      <c r="G66" s="204"/>
      <c r="H66" s="204">
        <v>11.1</v>
      </c>
    </row>
    <row r="67" spans="2:8" x14ac:dyDescent="0.2">
      <c r="B67" s="188" t="s">
        <v>186</v>
      </c>
      <c r="C67" s="80">
        <v>0.05</v>
      </c>
      <c r="D67" s="189"/>
      <c r="E67" s="198">
        <v>0.04</v>
      </c>
      <c r="F67" s="80">
        <v>0.02</v>
      </c>
      <c r="G67" s="189"/>
      <c r="H67" s="198">
        <v>0.02</v>
      </c>
    </row>
    <row r="68" spans="2:8" x14ac:dyDescent="0.2">
      <c r="B68" s="190" t="s">
        <v>187</v>
      </c>
      <c r="C68" s="191" t="s">
        <v>200</v>
      </c>
      <c r="D68" s="192"/>
      <c r="E68" s="192" t="s">
        <v>153</v>
      </c>
      <c r="F68" s="191" t="s">
        <v>201</v>
      </c>
      <c r="G68" s="192"/>
      <c r="H68" s="192" t="s">
        <v>151</v>
      </c>
    </row>
    <row r="69" spans="2:8" x14ac:dyDescent="0.2">
      <c r="B69" s="181" t="s">
        <v>188</v>
      </c>
      <c r="C69" s="28">
        <v>1.1299999999999999</v>
      </c>
      <c r="D69" s="117"/>
      <c r="E69" s="117">
        <v>1.1000000000000001</v>
      </c>
      <c r="F69" s="28">
        <v>1.1100000000000001</v>
      </c>
      <c r="G69" s="117"/>
      <c r="H69" s="117">
        <v>1.1299999999999999</v>
      </c>
    </row>
    <row r="70" spans="2:8" ht="13.5" thickBot="1" x14ac:dyDescent="0.25">
      <c r="B70" s="180" t="s">
        <v>189</v>
      </c>
      <c r="C70" s="176">
        <v>0.78</v>
      </c>
      <c r="D70" s="177"/>
      <c r="E70" s="177">
        <v>0.72</v>
      </c>
      <c r="F70" s="176">
        <v>0.77</v>
      </c>
      <c r="G70" s="177"/>
      <c r="H70" s="177">
        <v>0.74</v>
      </c>
    </row>
    <row r="71" spans="2:8" ht="26.25" customHeight="1" x14ac:dyDescent="0.2">
      <c r="B71" s="248" t="s">
        <v>229</v>
      </c>
      <c r="C71" s="248"/>
      <c r="D71" s="248"/>
      <c r="E71" s="248"/>
      <c r="F71" s="248"/>
      <c r="G71" s="248"/>
      <c r="H71" s="248"/>
    </row>
    <row r="72" spans="2:8" x14ac:dyDescent="0.2">
      <c r="B72" s="193"/>
      <c r="C72" s="193"/>
      <c r="D72" s="193"/>
      <c r="E72" s="193"/>
    </row>
    <row r="73" spans="2:8" x14ac:dyDescent="0.2">
      <c r="B73" s="111"/>
    </row>
    <row r="74" spans="2:8" ht="13.5" thickBot="1" x14ac:dyDescent="0.25">
      <c r="B74" s="106" t="s">
        <v>172</v>
      </c>
    </row>
    <row r="75" spans="2:8" ht="30" customHeight="1" thickBot="1" x14ac:dyDescent="0.25">
      <c r="B75" s="85" t="s">
        <v>197</v>
      </c>
      <c r="C75" s="6" t="s">
        <v>200</v>
      </c>
      <c r="D75" s="5" t="s">
        <v>153</v>
      </c>
      <c r="E75" s="32" t="s">
        <v>140</v>
      </c>
      <c r="F75" s="6" t="s">
        <v>201</v>
      </c>
      <c r="G75" s="5" t="s">
        <v>151</v>
      </c>
      <c r="H75" s="32" t="s">
        <v>140</v>
      </c>
    </row>
    <row r="76" spans="2:8" x14ac:dyDescent="0.2">
      <c r="B76" s="19" t="s">
        <v>89</v>
      </c>
      <c r="C76" s="100">
        <v>2.2999999999999998</v>
      </c>
      <c r="D76" s="101">
        <v>2.5</v>
      </c>
      <c r="E76" s="33">
        <v>-0.06</v>
      </c>
      <c r="F76" s="100">
        <v>4.3</v>
      </c>
      <c r="G76" s="101">
        <v>5</v>
      </c>
      <c r="H76" s="33">
        <v>-0.14000000000000001</v>
      </c>
    </row>
    <row r="77" spans="2:8" x14ac:dyDescent="0.2">
      <c r="B77" s="19" t="s">
        <v>230</v>
      </c>
      <c r="C77" s="100">
        <v>3.1</v>
      </c>
      <c r="D77" s="101">
        <v>2.5</v>
      </c>
      <c r="E77" s="33">
        <v>0.22</v>
      </c>
      <c r="F77" s="100">
        <v>5.8</v>
      </c>
      <c r="G77" s="101">
        <v>4.3</v>
      </c>
      <c r="H77" s="33">
        <v>0.34</v>
      </c>
    </row>
    <row r="78" spans="2:8" x14ac:dyDescent="0.2">
      <c r="B78" s="19" t="s">
        <v>243</v>
      </c>
      <c r="C78" s="100">
        <v>21.1</v>
      </c>
      <c r="D78" s="101">
        <v>18.600000000000001</v>
      </c>
      <c r="E78" s="33">
        <v>0.13</v>
      </c>
      <c r="F78" s="100">
        <v>41.7</v>
      </c>
      <c r="G78" s="101">
        <v>37.1</v>
      </c>
      <c r="H78" s="33">
        <v>0.12</v>
      </c>
    </row>
    <row r="79" spans="2:8" x14ac:dyDescent="0.2">
      <c r="B79" s="19" t="s">
        <v>231</v>
      </c>
      <c r="C79" s="100">
        <v>0.1</v>
      </c>
      <c r="D79" s="101">
        <v>0</v>
      </c>
      <c r="E79" s="33" t="s">
        <v>238</v>
      </c>
      <c r="F79" s="100">
        <v>0.2</v>
      </c>
      <c r="G79" s="101">
        <v>0</v>
      </c>
      <c r="H79" s="33" t="s">
        <v>238</v>
      </c>
    </row>
    <row r="80" spans="2:8" x14ac:dyDescent="0.2">
      <c r="B80" s="138" t="s">
        <v>232</v>
      </c>
      <c r="C80" s="102">
        <v>4.2999999999999954</v>
      </c>
      <c r="D80" s="103">
        <v>3.6999999999999993</v>
      </c>
      <c r="E80" s="20">
        <v>0.2</v>
      </c>
      <c r="F80" s="102">
        <v>8.8000000000000007</v>
      </c>
      <c r="G80" s="103">
        <v>7.4</v>
      </c>
      <c r="H80" s="20">
        <v>0.2</v>
      </c>
    </row>
    <row r="81" spans="2:8" ht="13.5" thickBot="1" x14ac:dyDescent="0.25">
      <c r="B81" s="144" t="s">
        <v>233</v>
      </c>
      <c r="C81" s="131">
        <v>30.9</v>
      </c>
      <c r="D81" s="132">
        <v>27.3</v>
      </c>
      <c r="E81" s="239">
        <v>0.13</v>
      </c>
      <c r="F81" s="131">
        <v>60.8</v>
      </c>
      <c r="G81" s="132">
        <v>53.8</v>
      </c>
      <c r="H81" s="239">
        <v>0.13</v>
      </c>
    </row>
    <row r="82" spans="2:8" ht="13.5" thickBot="1" x14ac:dyDescent="0.25">
      <c r="B82" s="162" t="s">
        <v>173</v>
      </c>
      <c r="C82" s="166">
        <v>13.7</v>
      </c>
      <c r="D82" s="167">
        <v>13</v>
      </c>
      <c r="E82" s="159">
        <v>0.06</v>
      </c>
      <c r="F82" s="166">
        <v>27.4</v>
      </c>
      <c r="G82" s="167">
        <v>25.860123999999999</v>
      </c>
      <c r="H82" s="159">
        <v>0.06</v>
      </c>
    </row>
    <row r="83" spans="2:8" ht="14.25" customHeight="1" x14ac:dyDescent="0.2">
      <c r="B83" s="182" t="s">
        <v>252</v>
      </c>
      <c r="C83" s="164"/>
      <c r="D83" s="164"/>
      <c r="E83" s="164"/>
      <c r="F83" s="165"/>
      <c r="G83" s="165"/>
    </row>
    <row r="84" spans="2:8" x14ac:dyDescent="0.2">
      <c r="B84" s="111"/>
    </row>
    <row r="85" spans="2:8" x14ac:dyDescent="0.2">
      <c r="B85" s="111"/>
    </row>
    <row r="86" spans="2:8" ht="13.5" thickBot="1" x14ac:dyDescent="0.25">
      <c r="B86" s="106" t="s">
        <v>174</v>
      </c>
    </row>
    <row r="87" spans="2:8" ht="30" customHeight="1" thickBot="1" x14ac:dyDescent="0.25">
      <c r="B87" s="85" t="s">
        <v>196</v>
      </c>
      <c r="C87" s="6" t="s">
        <v>200</v>
      </c>
      <c r="D87" s="5" t="s">
        <v>153</v>
      </c>
      <c r="E87" s="32" t="s">
        <v>140</v>
      </c>
      <c r="F87" s="6" t="s">
        <v>201</v>
      </c>
      <c r="G87" s="5" t="s">
        <v>151</v>
      </c>
      <c r="H87" s="32" t="s">
        <v>140</v>
      </c>
    </row>
    <row r="88" spans="2:8" x14ac:dyDescent="0.2">
      <c r="B88" s="22" t="s">
        <v>175</v>
      </c>
      <c r="C88" s="168">
        <v>12.2</v>
      </c>
      <c r="D88" s="169">
        <v>2.5</v>
      </c>
      <c r="E88" s="170" t="s">
        <v>238</v>
      </c>
      <c r="F88" s="168">
        <v>17</v>
      </c>
      <c r="G88" s="169">
        <v>-4.4000000000000004</v>
      </c>
      <c r="H88" s="170" t="s">
        <v>238</v>
      </c>
    </row>
    <row r="89" spans="2:8" x14ac:dyDescent="0.2">
      <c r="B89" s="19" t="s">
        <v>125</v>
      </c>
      <c r="C89" s="100">
        <v>12.1</v>
      </c>
      <c r="D89" s="101">
        <v>2.6</v>
      </c>
      <c r="E89" s="119" t="s">
        <v>238</v>
      </c>
      <c r="F89" s="100">
        <v>16.899999999999999</v>
      </c>
      <c r="G89" s="101">
        <v>-4.5</v>
      </c>
      <c r="H89" s="119" t="s">
        <v>238</v>
      </c>
    </row>
    <row r="90" spans="2:8" x14ac:dyDescent="0.2">
      <c r="B90" s="19" t="s">
        <v>234</v>
      </c>
      <c r="C90" s="100"/>
      <c r="D90" s="101"/>
      <c r="E90" s="119"/>
      <c r="F90" s="100">
        <v>-7.6</v>
      </c>
      <c r="G90" s="101"/>
      <c r="H90" s="119"/>
    </row>
    <row r="91" spans="2:8" x14ac:dyDescent="0.2">
      <c r="B91" s="19" t="s">
        <v>235</v>
      </c>
      <c r="C91" s="100">
        <v>13.7</v>
      </c>
      <c r="D91" s="101">
        <v>13</v>
      </c>
      <c r="E91" s="119">
        <v>0.06</v>
      </c>
      <c r="F91" s="100">
        <v>27.4</v>
      </c>
      <c r="G91" s="101">
        <v>25.9</v>
      </c>
      <c r="H91" s="119">
        <v>0.06</v>
      </c>
    </row>
    <row r="92" spans="2:8" x14ac:dyDescent="0.2">
      <c r="B92" s="34" t="s">
        <v>176</v>
      </c>
      <c r="C92" s="102">
        <v>-2.6</v>
      </c>
      <c r="D92" s="103">
        <v>-3.2</v>
      </c>
      <c r="E92" s="171">
        <v>-0.2</v>
      </c>
      <c r="F92" s="102">
        <v>-6</v>
      </c>
      <c r="G92" s="103">
        <v>-6.5</v>
      </c>
      <c r="H92" s="171">
        <v>-7.0000000000000007E-2</v>
      </c>
    </row>
    <row r="93" spans="2:8" ht="13.5" thickBot="1" x14ac:dyDescent="0.25">
      <c r="B93" s="9" t="s">
        <v>177</v>
      </c>
      <c r="C93" s="131">
        <v>23.199999999999996</v>
      </c>
      <c r="D93" s="132">
        <v>12.399999999999999</v>
      </c>
      <c r="E93" s="172">
        <v>0.87</v>
      </c>
      <c r="F93" s="131">
        <v>30.7</v>
      </c>
      <c r="G93" s="132">
        <v>14.9</v>
      </c>
      <c r="H93" s="172">
        <v>1.06</v>
      </c>
    </row>
    <row r="94" spans="2:8" x14ac:dyDescent="0.2">
      <c r="B94" s="40"/>
      <c r="C94" s="173"/>
      <c r="D94" s="174"/>
      <c r="E94" s="175"/>
      <c r="F94" s="173"/>
      <c r="G94" s="174"/>
      <c r="H94" s="175"/>
    </row>
    <row r="95" spans="2:8" ht="13.5" thickBot="1" x14ac:dyDescent="0.25">
      <c r="B95" s="36" t="s">
        <v>178</v>
      </c>
      <c r="C95" s="176">
        <v>0.1</v>
      </c>
      <c r="D95" s="177">
        <v>0.05</v>
      </c>
      <c r="E95" s="178">
        <v>0.87</v>
      </c>
      <c r="F95" s="176">
        <v>0.13</v>
      </c>
      <c r="G95" s="179">
        <v>0.06</v>
      </c>
      <c r="H95" s="38">
        <v>1.02</v>
      </c>
    </row>
    <row r="96" spans="2:8" ht="14.25" customHeight="1" x14ac:dyDescent="0.2">
      <c r="B96" s="182" t="s">
        <v>252</v>
      </c>
      <c r="C96" s="164"/>
      <c r="D96" s="164"/>
      <c r="E96" s="164"/>
      <c r="F96" s="165"/>
      <c r="G96" s="165"/>
    </row>
  </sheetData>
  <mergeCells count="3">
    <mergeCell ref="D62:E62"/>
    <mergeCell ref="G62:H62"/>
    <mergeCell ref="B71:H71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rowBreaks count="1" manualBreakCount="1">
    <brk id="41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G36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7" x14ac:dyDescent="0.2">
      <c r="B1" s="1"/>
      <c r="C1" s="1" t="s">
        <v>254</v>
      </c>
      <c r="D1" s="1"/>
      <c r="E1" s="1"/>
      <c r="F1" s="1"/>
    </row>
    <row r="2" spans="2:7" ht="20.25" x14ac:dyDescent="0.3">
      <c r="B2" s="15" t="s">
        <v>28</v>
      </c>
      <c r="C2" s="1"/>
      <c r="D2" s="1"/>
      <c r="E2" s="1"/>
      <c r="F2" s="1"/>
    </row>
    <row r="3" spans="2:7" x14ac:dyDescent="0.2">
      <c r="B3" s="14" t="s">
        <v>222</v>
      </c>
      <c r="C3" s="1"/>
      <c r="D3" s="1"/>
      <c r="E3" s="1"/>
      <c r="F3" s="1"/>
    </row>
    <row r="4" spans="2:7" ht="13.5" thickBot="1" x14ac:dyDescent="0.25">
      <c r="B4" s="2"/>
      <c r="C4" s="1"/>
      <c r="D4" s="1"/>
      <c r="E4" s="1"/>
      <c r="F4" s="1"/>
    </row>
    <row r="5" spans="2:7" s="4" customFormat="1" ht="30" customHeight="1" thickBot="1" x14ac:dyDescent="0.25">
      <c r="B5" s="73" t="s">
        <v>198</v>
      </c>
      <c r="C5" s="140" t="s">
        <v>202</v>
      </c>
      <c r="D5" s="32" t="s">
        <v>149</v>
      </c>
      <c r="E5" s="140" t="s">
        <v>203</v>
      </c>
      <c r="F5" s="141" t="s">
        <v>145</v>
      </c>
      <c r="G5"/>
    </row>
    <row r="6" spans="2:7" x14ac:dyDescent="0.2">
      <c r="B6" s="40" t="s">
        <v>15</v>
      </c>
      <c r="C6" s="42">
        <v>265225</v>
      </c>
      <c r="D6" s="41">
        <v>264613</v>
      </c>
      <c r="E6" s="42">
        <v>482380</v>
      </c>
      <c r="F6" s="43">
        <v>469888</v>
      </c>
    </row>
    <row r="7" spans="2:7" x14ac:dyDescent="0.2">
      <c r="B7" s="34" t="s">
        <v>89</v>
      </c>
      <c r="C7" s="18">
        <v>119967</v>
      </c>
      <c r="D7" s="17">
        <v>129993</v>
      </c>
      <c r="E7" s="18">
        <v>213817</v>
      </c>
      <c r="F7" s="44">
        <v>225396</v>
      </c>
    </row>
    <row r="8" spans="2:7" ht="13.5" thickBot="1" x14ac:dyDescent="0.25">
      <c r="B8" s="9" t="s">
        <v>0</v>
      </c>
      <c r="C8" s="11">
        <v>145258</v>
      </c>
      <c r="D8" s="10">
        <v>134620</v>
      </c>
      <c r="E8" s="11">
        <v>268563</v>
      </c>
      <c r="F8" s="45">
        <v>244492</v>
      </c>
    </row>
    <row r="9" spans="2:7" x14ac:dyDescent="0.2">
      <c r="B9" s="22"/>
      <c r="C9" s="24"/>
      <c r="D9" s="23"/>
      <c r="E9" s="24"/>
      <c r="F9" s="39"/>
    </row>
    <row r="10" spans="2:7" x14ac:dyDescent="0.2">
      <c r="B10" s="19" t="s">
        <v>1</v>
      </c>
      <c r="C10" s="24">
        <v>45675</v>
      </c>
      <c r="D10" s="23">
        <v>52071</v>
      </c>
      <c r="E10" s="24">
        <v>90208</v>
      </c>
      <c r="F10" s="39">
        <v>95361</v>
      </c>
    </row>
    <row r="11" spans="2:7" x14ac:dyDescent="0.2">
      <c r="B11" s="19" t="s">
        <v>2</v>
      </c>
      <c r="C11" s="24">
        <v>21107</v>
      </c>
      <c r="D11" s="23">
        <v>18644</v>
      </c>
      <c r="E11" s="24">
        <v>41733</v>
      </c>
      <c r="F11" s="39">
        <v>37166</v>
      </c>
    </row>
    <row r="12" spans="2:7" x14ac:dyDescent="0.2">
      <c r="B12" s="19" t="s">
        <v>3</v>
      </c>
      <c r="C12" s="24">
        <v>21545</v>
      </c>
      <c r="D12" s="23">
        <v>25297</v>
      </c>
      <c r="E12" s="24">
        <v>36603</v>
      </c>
      <c r="F12" s="39">
        <v>35045</v>
      </c>
    </row>
    <row r="13" spans="2:7" x14ac:dyDescent="0.2">
      <c r="B13" s="34" t="s">
        <v>4</v>
      </c>
      <c r="C13" s="18">
        <v>44179</v>
      </c>
      <c r="D13" s="17">
        <v>38029</v>
      </c>
      <c r="E13" s="18">
        <v>91580</v>
      </c>
      <c r="F13" s="17">
        <v>81410</v>
      </c>
    </row>
    <row r="14" spans="2:7" x14ac:dyDescent="0.2">
      <c r="B14" s="8" t="s">
        <v>5</v>
      </c>
      <c r="C14" s="13">
        <v>132506</v>
      </c>
      <c r="D14" s="12">
        <v>134041</v>
      </c>
      <c r="E14" s="13">
        <v>260124</v>
      </c>
      <c r="F14" s="12">
        <v>248982</v>
      </c>
    </row>
    <row r="15" spans="2:7" x14ac:dyDescent="0.2">
      <c r="B15" s="34"/>
      <c r="C15" s="18"/>
      <c r="D15" s="17"/>
      <c r="E15" s="18"/>
      <c r="F15" s="44"/>
    </row>
    <row r="16" spans="2:7" ht="13.5" thickBot="1" x14ac:dyDescent="0.25">
      <c r="B16" s="9" t="s">
        <v>6</v>
      </c>
      <c r="C16" s="11">
        <v>12752</v>
      </c>
      <c r="D16" s="10">
        <v>579</v>
      </c>
      <c r="E16" s="11">
        <v>8439</v>
      </c>
      <c r="F16" s="45">
        <v>-4490</v>
      </c>
    </row>
    <row r="17" spans="2:6" x14ac:dyDescent="0.2">
      <c r="B17" s="22"/>
      <c r="C17" s="24"/>
      <c r="D17" s="23"/>
      <c r="E17" s="24"/>
      <c r="F17" s="39"/>
    </row>
    <row r="18" spans="2:6" x14ac:dyDescent="0.2">
      <c r="B18" s="19" t="s">
        <v>16</v>
      </c>
      <c r="C18" s="24">
        <v>-377</v>
      </c>
      <c r="D18" s="23">
        <v>-223</v>
      </c>
      <c r="E18" s="24">
        <v>-682</v>
      </c>
      <c r="F18" s="39">
        <v>-427</v>
      </c>
    </row>
    <row r="19" spans="2:6" x14ac:dyDescent="0.2">
      <c r="B19" s="19" t="s">
        <v>17</v>
      </c>
      <c r="C19" s="24">
        <v>-1233</v>
      </c>
      <c r="D19" s="23">
        <v>301</v>
      </c>
      <c r="E19" s="24">
        <v>478</v>
      </c>
      <c r="F19" s="39">
        <v>-2273</v>
      </c>
    </row>
    <row r="20" spans="2:6" x14ac:dyDescent="0.2">
      <c r="B20" s="34" t="s">
        <v>18</v>
      </c>
      <c r="C20" s="18">
        <v>134</v>
      </c>
      <c r="D20" s="17">
        <v>116</v>
      </c>
      <c r="E20" s="18">
        <v>461</v>
      </c>
      <c r="F20" s="44">
        <v>213</v>
      </c>
    </row>
    <row r="21" spans="2:6" ht="13.5" thickBot="1" x14ac:dyDescent="0.25">
      <c r="B21" s="9" t="s">
        <v>7</v>
      </c>
      <c r="C21" s="11">
        <v>11276</v>
      </c>
      <c r="D21" s="10">
        <v>773</v>
      </c>
      <c r="E21" s="11">
        <v>8696</v>
      </c>
      <c r="F21" s="45">
        <v>-6977</v>
      </c>
    </row>
    <row r="22" spans="2:6" x14ac:dyDescent="0.2">
      <c r="B22" s="22"/>
      <c r="C22" s="24"/>
      <c r="D22" s="23"/>
      <c r="E22" s="24"/>
      <c r="F22" s="39"/>
    </row>
    <row r="23" spans="2:6" x14ac:dyDescent="0.2">
      <c r="B23" s="138" t="s">
        <v>191</v>
      </c>
      <c r="C23" s="18">
        <v>911</v>
      </c>
      <c r="D23" s="17">
        <v>1762</v>
      </c>
      <c r="E23" s="18">
        <v>8257</v>
      </c>
      <c r="F23" s="44">
        <v>2607</v>
      </c>
    </row>
    <row r="24" spans="2:6" ht="13.5" thickBot="1" x14ac:dyDescent="0.25">
      <c r="B24" s="9" t="s">
        <v>8</v>
      </c>
      <c r="C24" s="11">
        <v>12187</v>
      </c>
      <c r="D24" s="10">
        <v>2535</v>
      </c>
      <c r="E24" s="11">
        <v>16953</v>
      </c>
      <c r="F24" s="45">
        <v>-4370</v>
      </c>
    </row>
    <row r="25" spans="2:6" x14ac:dyDescent="0.2">
      <c r="B25" s="19" t="s">
        <v>19</v>
      </c>
      <c r="C25" s="24"/>
      <c r="D25" s="23"/>
      <c r="E25" s="24"/>
      <c r="F25" s="39"/>
    </row>
    <row r="26" spans="2:6" x14ac:dyDescent="0.2">
      <c r="B26" s="31" t="s">
        <v>21</v>
      </c>
      <c r="C26" s="24">
        <v>12066</v>
      </c>
      <c r="D26" s="23">
        <v>2631</v>
      </c>
      <c r="E26" s="24">
        <v>16858</v>
      </c>
      <c r="F26" s="39">
        <v>-4514</v>
      </c>
    </row>
    <row r="27" spans="2:6" x14ac:dyDescent="0.2">
      <c r="B27" s="34" t="s">
        <v>20</v>
      </c>
      <c r="C27" s="18">
        <v>121</v>
      </c>
      <c r="D27" s="17">
        <v>-96</v>
      </c>
      <c r="E27" s="18">
        <v>95</v>
      </c>
      <c r="F27" s="44">
        <v>144</v>
      </c>
    </row>
    <row r="28" spans="2:6" ht="13.5" thickBot="1" x14ac:dyDescent="0.25">
      <c r="B28" s="9" t="s">
        <v>8</v>
      </c>
      <c r="C28" s="11">
        <v>12187</v>
      </c>
      <c r="D28" s="10">
        <v>2535</v>
      </c>
      <c r="E28" s="11">
        <v>16953</v>
      </c>
      <c r="F28" s="45">
        <v>-4370</v>
      </c>
    </row>
    <row r="29" spans="2:6" x14ac:dyDescent="0.2">
      <c r="B29" s="22"/>
      <c r="C29" s="24"/>
      <c r="D29" s="23"/>
      <c r="E29" s="24"/>
      <c r="F29" s="39"/>
    </row>
    <row r="30" spans="2:6" x14ac:dyDescent="0.2">
      <c r="B30" s="53" t="s">
        <v>29</v>
      </c>
      <c r="C30" s="26">
        <v>231192.88066498999</v>
      </c>
      <c r="D30" s="25">
        <v>227240.41699999999</v>
      </c>
      <c r="E30" s="26">
        <v>230902.20220345201</v>
      </c>
      <c r="F30" s="47">
        <v>225842.69699999999</v>
      </c>
    </row>
    <row r="31" spans="2:6" x14ac:dyDescent="0.2">
      <c r="B31" s="53" t="s">
        <v>30</v>
      </c>
      <c r="C31" s="26">
        <v>234522.02314345501</v>
      </c>
      <c r="D31" s="25">
        <v>234547.16500000001</v>
      </c>
      <c r="E31" s="26">
        <v>234687.40058058201</v>
      </c>
      <c r="F31" s="47">
        <v>230407.38</v>
      </c>
    </row>
    <row r="32" spans="2:6" x14ac:dyDescent="0.2">
      <c r="B32" s="50"/>
      <c r="C32" s="52"/>
      <c r="D32" s="51"/>
      <c r="E32" s="52"/>
      <c r="F32" s="116"/>
    </row>
    <row r="33" spans="2:6" x14ac:dyDescent="0.2">
      <c r="B33" s="8" t="s">
        <v>90</v>
      </c>
      <c r="C33" s="26"/>
      <c r="D33" s="25"/>
      <c r="E33" s="26"/>
      <c r="F33" s="47"/>
    </row>
    <row r="34" spans="2:6" x14ac:dyDescent="0.2">
      <c r="B34" s="54" t="s">
        <v>85</v>
      </c>
      <c r="C34" s="28">
        <v>0.05</v>
      </c>
      <c r="D34" s="27">
        <v>0.01</v>
      </c>
      <c r="E34" s="28">
        <v>7.0000000000000007E-2</v>
      </c>
      <c r="F34" s="117">
        <v>-0.02</v>
      </c>
    </row>
    <row r="35" spans="2:6" ht="13.5" thickBot="1" x14ac:dyDescent="0.25">
      <c r="B35" s="55" t="s">
        <v>86</v>
      </c>
      <c r="C35" s="30">
        <v>0.05</v>
      </c>
      <c r="D35" s="29">
        <v>0.01</v>
      </c>
      <c r="E35" s="30">
        <v>7.0000000000000007E-2</v>
      </c>
      <c r="F35" s="118">
        <v>-0.02</v>
      </c>
    </row>
    <row r="36" spans="2:6" x14ac:dyDescent="0.2">
      <c r="B36" s="1"/>
      <c r="C36" s="1"/>
      <c r="D36" s="1"/>
      <c r="E36" s="1"/>
      <c r="F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H39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6" width="10.7109375" customWidth="1"/>
  </cols>
  <sheetData>
    <row r="1" spans="2:8" x14ac:dyDescent="0.2">
      <c r="B1" s="1"/>
      <c r="C1" s="1" t="s">
        <v>254</v>
      </c>
      <c r="D1" s="1"/>
      <c r="E1" s="1"/>
      <c r="F1" s="1"/>
    </row>
    <row r="2" spans="2:8" ht="20.25" x14ac:dyDescent="0.3">
      <c r="B2" s="15" t="s">
        <v>100</v>
      </c>
      <c r="C2" s="1"/>
      <c r="D2" s="1"/>
      <c r="E2" s="1"/>
      <c r="F2" s="1"/>
    </row>
    <row r="3" spans="2:8" x14ac:dyDescent="0.2">
      <c r="B3" s="14" t="s">
        <v>222</v>
      </c>
      <c r="C3" s="1"/>
      <c r="D3" s="1"/>
      <c r="E3" s="1"/>
      <c r="F3" s="1"/>
    </row>
    <row r="4" spans="2:8" ht="13.5" thickBot="1" x14ac:dyDescent="0.25">
      <c r="B4" s="2"/>
      <c r="C4" s="1"/>
      <c r="D4" s="1"/>
      <c r="E4" s="1"/>
      <c r="F4" s="1"/>
    </row>
    <row r="5" spans="2:8" s="4" customFormat="1" ht="30" customHeight="1" thickBot="1" x14ac:dyDescent="0.25">
      <c r="B5" s="73" t="s">
        <v>198</v>
      </c>
      <c r="C5" s="140" t="s">
        <v>202</v>
      </c>
      <c r="D5" s="32" t="s">
        <v>149</v>
      </c>
      <c r="E5" s="140" t="s">
        <v>203</v>
      </c>
      <c r="F5" s="141" t="s">
        <v>145</v>
      </c>
      <c r="G5"/>
      <c r="H5"/>
    </row>
    <row r="6" spans="2:8" x14ac:dyDescent="0.2">
      <c r="B6" s="40" t="s">
        <v>8</v>
      </c>
      <c r="C6" s="42">
        <v>12187</v>
      </c>
      <c r="D6" s="41">
        <v>2535</v>
      </c>
      <c r="E6" s="42">
        <v>16953</v>
      </c>
      <c r="F6" s="43">
        <v>-4370</v>
      </c>
    </row>
    <row r="7" spans="2:8" x14ac:dyDescent="0.2">
      <c r="B7" s="22" t="s">
        <v>104</v>
      </c>
      <c r="C7" s="24"/>
      <c r="D7" s="23"/>
      <c r="E7" s="24"/>
      <c r="F7" s="39"/>
    </row>
    <row r="8" spans="2:8" x14ac:dyDescent="0.2">
      <c r="B8" s="123" t="s">
        <v>105</v>
      </c>
      <c r="C8" s="24"/>
      <c r="D8" s="23"/>
      <c r="E8" s="24"/>
      <c r="F8" s="39"/>
    </row>
    <row r="9" spans="2:8" x14ac:dyDescent="0.2">
      <c r="B9" s="19" t="s">
        <v>141</v>
      </c>
      <c r="C9" s="24">
        <v>-384</v>
      </c>
      <c r="D9" s="23">
        <v>-610</v>
      </c>
      <c r="E9" s="24">
        <v>-384</v>
      </c>
      <c r="F9" s="39">
        <v>-610</v>
      </c>
    </row>
    <row r="10" spans="2:8" s="114" customFormat="1" x14ac:dyDescent="0.2">
      <c r="B10" s="21" t="s">
        <v>101</v>
      </c>
      <c r="C10" s="26"/>
      <c r="D10" s="25"/>
      <c r="E10" s="26"/>
      <c r="F10" s="25"/>
    </row>
    <row r="11" spans="2:8" x14ac:dyDescent="0.2">
      <c r="B11" s="123" t="s">
        <v>106</v>
      </c>
      <c r="C11" s="24"/>
      <c r="D11" s="23"/>
      <c r="E11" s="24"/>
      <c r="F11" s="39"/>
    </row>
    <row r="12" spans="2:8" x14ac:dyDescent="0.2">
      <c r="B12" s="19" t="s">
        <v>107</v>
      </c>
      <c r="C12" s="24">
        <v>3684</v>
      </c>
      <c r="D12" s="23">
        <v>-2462</v>
      </c>
      <c r="E12" s="24">
        <v>-3783</v>
      </c>
      <c r="F12" s="39">
        <v>6573</v>
      </c>
    </row>
    <row r="13" spans="2:8" x14ac:dyDescent="0.2">
      <c r="B13" s="8" t="s">
        <v>108</v>
      </c>
      <c r="C13" s="13">
        <v>3300</v>
      </c>
      <c r="D13" s="12">
        <v>-3072</v>
      </c>
      <c r="E13" s="13">
        <v>-4167</v>
      </c>
      <c r="F13" s="46">
        <v>5963</v>
      </c>
    </row>
    <row r="14" spans="2:8" x14ac:dyDescent="0.2">
      <c r="B14" s="34"/>
      <c r="C14" s="18"/>
      <c r="D14" s="17"/>
      <c r="E14" s="18"/>
      <c r="F14" s="44"/>
    </row>
    <row r="15" spans="2:8" ht="13.5" thickBot="1" x14ac:dyDescent="0.25">
      <c r="B15" s="9" t="s">
        <v>109</v>
      </c>
      <c r="C15" s="11">
        <v>15487</v>
      </c>
      <c r="D15" s="10">
        <v>-537</v>
      </c>
      <c r="E15" s="11">
        <v>12786</v>
      </c>
      <c r="F15" s="45">
        <v>1593</v>
      </c>
    </row>
    <row r="16" spans="2:8" x14ac:dyDescent="0.2">
      <c r="B16" s="19" t="s">
        <v>19</v>
      </c>
      <c r="C16" s="24"/>
      <c r="D16" s="23"/>
      <c r="E16" s="24"/>
      <c r="F16" s="39"/>
    </row>
    <row r="17" spans="2:6" x14ac:dyDescent="0.2">
      <c r="B17" s="31" t="s">
        <v>102</v>
      </c>
      <c r="C17" s="24">
        <v>15375</v>
      </c>
      <c r="D17" s="23">
        <v>-336</v>
      </c>
      <c r="E17" s="24">
        <v>12757</v>
      </c>
      <c r="F17" s="39">
        <v>1413</v>
      </c>
    </row>
    <row r="18" spans="2:6" x14ac:dyDescent="0.2">
      <c r="B18" s="34" t="s">
        <v>103</v>
      </c>
      <c r="C18" s="18">
        <v>112</v>
      </c>
      <c r="D18" s="17">
        <v>-201</v>
      </c>
      <c r="E18" s="18">
        <v>29</v>
      </c>
      <c r="F18" s="44">
        <v>180</v>
      </c>
    </row>
    <row r="19" spans="2:6" ht="15" thickBot="1" x14ac:dyDescent="0.25">
      <c r="B19" s="9" t="s">
        <v>110</v>
      </c>
      <c r="C19" s="11">
        <v>15487</v>
      </c>
      <c r="D19" s="10">
        <v>-537</v>
      </c>
      <c r="E19" s="11">
        <v>12786</v>
      </c>
      <c r="F19" s="45">
        <v>1593</v>
      </c>
    </row>
    <row r="20" spans="2:6" x14ac:dyDescent="0.2">
      <c r="B20" s="1"/>
      <c r="C20" s="1"/>
      <c r="D20" s="1"/>
      <c r="E20" s="1"/>
      <c r="F20" s="1"/>
    </row>
    <row r="21" spans="2:6" ht="14.25" x14ac:dyDescent="0.2">
      <c r="B21" s="139" t="s">
        <v>111</v>
      </c>
      <c r="F21" s="1"/>
    </row>
    <row r="22" spans="2:6" x14ac:dyDescent="0.2">
      <c r="F22" s="1"/>
    </row>
    <row r="23" spans="2:6" x14ac:dyDescent="0.2">
      <c r="F23" s="1"/>
    </row>
    <row r="24" spans="2:6" x14ac:dyDescent="0.2">
      <c r="F24" s="1"/>
    </row>
    <row r="25" spans="2:6" x14ac:dyDescent="0.2">
      <c r="F25" s="1"/>
    </row>
    <row r="26" spans="2:6" x14ac:dyDescent="0.2">
      <c r="F26" s="1"/>
    </row>
    <row r="27" spans="2:6" x14ac:dyDescent="0.2">
      <c r="F27" s="1"/>
    </row>
    <row r="28" spans="2:6" x14ac:dyDescent="0.2">
      <c r="F28" s="1"/>
    </row>
    <row r="29" spans="2:6" x14ac:dyDescent="0.2">
      <c r="F29" s="1"/>
    </row>
    <row r="30" spans="2:6" x14ac:dyDescent="0.2">
      <c r="F30" s="1"/>
    </row>
    <row r="31" spans="2:6" x14ac:dyDescent="0.2">
      <c r="F31" s="1"/>
    </row>
    <row r="32" spans="2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F46"/>
  <sheetViews>
    <sheetView showGridLines="0" zoomScale="85" zoomScaleNormal="85" zoomScaleSheetLayoutView="70" workbookViewId="0"/>
  </sheetViews>
  <sheetFormatPr defaultRowHeight="12.75" x14ac:dyDescent="0.2"/>
  <cols>
    <col min="2" max="2" width="47.5703125" customWidth="1"/>
    <col min="3" max="4" width="11.140625" customWidth="1"/>
    <col min="5" max="6" width="20.5703125" customWidth="1"/>
  </cols>
  <sheetData>
    <row r="1" spans="2:6" x14ac:dyDescent="0.2">
      <c r="B1" s="1"/>
      <c r="C1" s="1" t="s">
        <v>254</v>
      </c>
      <c r="D1" s="1"/>
      <c r="E1" s="1"/>
      <c r="F1" s="1"/>
    </row>
    <row r="2" spans="2:6" ht="20.25" x14ac:dyDescent="0.3">
      <c r="B2" s="15" t="s">
        <v>31</v>
      </c>
      <c r="C2" s="15"/>
      <c r="D2" s="15"/>
      <c r="E2" s="1"/>
      <c r="F2" s="1"/>
    </row>
    <row r="3" spans="2:6" x14ac:dyDescent="0.2">
      <c r="B3" s="14" t="s">
        <v>207</v>
      </c>
      <c r="C3" s="14"/>
      <c r="D3" s="14"/>
      <c r="E3" s="1"/>
      <c r="F3" s="1"/>
    </row>
    <row r="4" spans="2:6" ht="13.5" thickBot="1" x14ac:dyDescent="0.25">
      <c r="B4" s="2"/>
      <c r="C4" s="2"/>
      <c r="D4" s="2"/>
      <c r="E4" s="1"/>
      <c r="F4" s="1"/>
    </row>
    <row r="5" spans="2:6" s="4" customFormat="1" ht="30" customHeight="1" thickBot="1" x14ac:dyDescent="0.25">
      <c r="B5" s="73" t="s">
        <v>198</v>
      </c>
      <c r="C5" s="73"/>
      <c r="D5" s="73"/>
      <c r="E5" s="142" t="s">
        <v>204</v>
      </c>
      <c r="F5" s="143" t="s">
        <v>225</v>
      </c>
    </row>
    <row r="6" spans="2:6" x14ac:dyDescent="0.2">
      <c r="B6" s="137" t="s">
        <v>33</v>
      </c>
      <c r="C6" s="137"/>
      <c r="D6" s="137"/>
      <c r="E6" s="24">
        <v>400412</v>
      </c>
      <c r="F6" s="39">
        <v>403437</v>
      </c>
    </row>
    <row r="7" spans="2:6" x14ac:dyDescent="0.2">
      <c r="B7" s="137" t="s">
        <v>34</v>
      </c>
      <c r="C7" s="137"/>
      <c r="D7" s="137"/>
      <c r="E7" s="24">
        <v>806271</v>
      </c>
      <c r="F7" s="39">
        <v>810908</v>
      </c>
    </row>
    <row r="8" spans="2:6" x14ac:dyDescent="0.2">
      <c r="B8" s="137" t="s">
        <v>35</v>
      </c>
      <c r="C8" s="137"/>
      <c r="D8" s="137"/>
      <c r="E8" s="24">
        <v>41369</v>
      </c>
      <c r="F8" s="39">
        <v>38869</v>
      </c>
    </row>
    <row r="9" spans="2:6" x14ac:dyDescent="0.2">
      <c r="B9" s="137" t="s">
        <v>37</v>
      </c>
      <c r="C9" s="137"/>
      <c r="D9" s="137"/>
      <c r="E9" s="24">
        <v>3609</v>
      </c>
      <c r="F9" s="39">
        <v>3546</v>
      </c>
    </row>
    <row r="10" spans="2:6" x14ac:dyDescent="0.2">
      <c r="B10" s="138" t="s">
        <v>36</v>
      </c>
      <c r="C10" s="138"/>
      <c r="D10" s="138"/>
      <c r="E10" s="18">
        <v>35119</v>
      </c>
      <c r="F10" s="44">
        <v>33493</v>
      </c>
    </row>
    <row r="11" spans="2:6" ht="13.5" thickBot="1" x14ac:dyDescent="0.25">
      <c r="B11" s="144" t="s">
        <v>43</v>
      </c>
      <c r="C11" s="144"/>
      <c r="D11" s="144"/>
      <c r="E11" s="11">
        <v>1286780</v>
      </c>
      <c r="F11" s="45">
        <v>1290253</v>
      </c>
    </row>
    <row r="12" spans="2:6" x14ac:dyDescent="0.2">
      <c r="B12" s="196"/>
      <c r="C12" s="196"/>
      <c r="D12" s="196"/>
      <c r="E12" s="24"/>
      <c r="F12" s="39"/>
    </row>
    <row r="13" spans="2:6" x14ac:dyDescent="0.2">
      <c r="B13" s="137" t="s">
        <v>38</v>
      </c>
      <c r="C13" s="137"/>
      <c r="D13" s="137"/>
      <c r="E13" s="24">
        <v>50955</v>
      </c>
      <c r="F13" s="39">
        <v>48657</v>
      </c>
    </row>
    <row r="14" spans="2:6" x14ac:dyDescent="0.2">
      <c r="B14" s="137" t="s">
        <v>39</v>
      </c>
      <c r="C14" s="137"/>
      <c r="D14" s="137"/>
      <c r="E14" s="24">
        <v>163278</v>
      </c>
      <c r="F14" s="39">
        <v>138593</v>
      </c>
    </row>
    <row r="15" spans="2:6" x14ac:dyDescent="0.2">
      <c r="B15" s="137" t="s">
        <v>40</v>
      </c>
      <c r="C15" s="137"/>
      <c r="D15" s="137"/>
      <c r="E15" s="24">
        <v>67541</v>
      </c>
      <c r="F15" s="39">
        <v>53533</v>
      </c>
    </row>
    <row r="16" spans="2:6" x14ac:dyDescent="0.2">
      <c r="B16" s="137" t="s">
        <v>41</v>
      </c>
      <c r="C16" s="137"/>
      <c r="D16" s="137"/>
      <c r="E16" s="24">
        <v>2382</v>
      </c>
      <c r="F16" s="39">
        <v>967</v>
      </c>
    </row>
    <row r="17" spans="2:6" x14ac:dyDescent="0.2">
      <c r="B17" s="138" t="s">
        <v>42</v>
      </c>
      <c r="C17" s="138"/>
      <c r="D17" s="138"/>
      <c r="E17" s="18">
        <v>136391</v>
      </c>
      <c r="F17" s="44">
        <v>147565</v>
      </c>
    </row>
    <row r="18" spans="2:6" ht="13.5" thickBot="1" x14ac:dyDescent="0.25">
      <c r="B18" s="144" t="s">
        <v>44</v>
      </c>
      <c r="C18" s="144"/>
      <c r="D18" s="144"/>
      <c r="E18" s="11">
        <v>420547</v>
      </c>
      <c r="F18" s="45">
        <v>389315</v>
      </c>
    </row>
    <row r="19" spans="2:6" x14ac:dyDescent="0.2">
      <c r="B19" s="196"/>
      <c r="C19" s="196"/>
      <c r="D19" s="196"/>
      <c r="E19" s="24"/>
      <c r="F19" s="39"/>
    </row>
    <row r="20" spans="2:6" x14ac:dyDescent="0.2">
      <c r="B20" s="197" t="s">
        <v>45</v>
      </c>
      <c r="C20" s="197"/>
      <c r="D20" s="197"/>
      <c r="E20" s="48">
        <v>1707327</v>
      </c>
      <c r="F20" s="49">
        <v>1679568</v>
      </c>
    </row>
    <row r="21" spans="2:6" x14ac:dyDescent="0.2">
      <c r="B21" s="196"/>
      <c r="C21" s="196"/>
      <c r="D21" s="196"/>
      <c r="E21" s="24"/>
      <c r="F21" s="39"/>
    </row>
    <row r="22" spans="2:6" x14ac:dyDescent="0.2">
      <c r="B22" s="137" t="s">
        <v>47</v>
      </c>
      <c r="C22" s="137"/>
      <c r="D22" s="137"/>
      <c r="E22" s="24">
        <v>46454</v>
      </c>
      <c r="F22" s="39">
        <v>46099</v>
      </c>
    </row>
    <row r="23" spans="2:6" x14ac:dyDescent="0.2">
      <c r="B23" s="137" t="s">
        <v>48</v>
      </c>
      <c r="C23" s="137"/>
      <c r="D23" s="137"/>
      <c r="E23" s="24">
        <v>1048474</v>
      </c>
      <c r="F23" s="39">
        <v>1035451</v>
      </c>
    </row>
    <row r="24" spans="2:6" x14ac:dyDescent="0.2">
      <c r="B24" s="187" t="s">
        <v>49</v>
      </c>
      <c r="C24" s="187"/>
      <c r="D24" s="187"/>
      <c r="E24" s="26">
        <v>234445</v>
      </c>
      <c r="F24" s="47">
        <v>228216</v>
      </c>
    </row>
    <row r="25" spans="2:6" x14ac:dyDescent="0.2">
      <c r="B25" s="138" t="s">
        <v>50</v>
      </c>
      <c r="C25" s="138"/>
      <c r="D25" s="138"/>
      <c r="E25" s="18">
        <v>-338857</v>
      </c>
      <c r="F25" s="44">
        <v>-340956</v>
      </c>
    </row>
    <row r="26" spans="2:6" x14ac:dyDescent="0.2">
      <c r="B26" s="196" t="s">
        <v>52</v>
      </c>
      <c r="C26" s="196"/>
      <c r="D26" s="196"/>
      <c r="E26" s="57">
        <v>990516</v>
      </c>
      <c r="F26" s="58">
        <v>968810</v>
      </c>
    </row>
    <row r="27" spans="2:6" x14ac:dyDescent="0.2">
      <c r="B27" s="138" t="s">
        <v>51</v>
      </c>
      <c r="C27" s="138"/>
      <c r="D27" s="138"/>
      <c r="E27" s="18">
        <v>1752</v>
      </c>
      <c r="F27" s="44">
        <v>1723</v>
      </c>
    </row>
    <row r="28" spans="2:6" ht="13.5" thickBot="1" x14ac:dyDescent="0.25">
      <c r="B28" s="144" t="s">
        <v>53</v>
      </c>
      <c r="C28" s="144"/>
      <c r="D28" s="144"/>
      <c r="E28" s="11">
        <v>992268</v>
      </c>
      <c r="F28" s="45">
        <v>970533</v>
      </c>
    </row>
    <row r="29" spans="2:6" x14ac:dyDescent="0.2">
      <c r="B29" s="196"/>
      <c r="C29" s="196"/>
      <c r="D29" s="196"/>
      <c r="E29" s="24"/>
      <c r="F29" s="39"/>
    </row>
    <row r="30" spans="2:6" x14ac:dyDescent="0.2">
      <c r="B30" s="137" t="s">
        <v>54</v>
      </c>
      <c r="C30" s="137"/>
      <c r="D30" s="137"/>
      <c r="E30" s="24">
        <v>77420</v>
      </c>
      <c r="F30" s="39">
        <v>44254</v>
      </c>
    </row>
    <row r="31" spans="2:6" x14ac:dyDescent="0.2">
      <c r="B31" s="137" t="s">
        <v>55</v>
      </c>
      <c r="C31" s="137"/>
      <c r="D31" s="137"/>
      <c r="E31" s="24">
        <v>137986</v>
      </c>
      <c r="F31" s="39">
        <v>149806</v>
      </c>
    </row>
    <row r="32" spans="2:6" x14ac:dyDescent="0.2">
      <c r="B32" s="137" t="s">
        <v>56</v>
      </c>
      <c r="C32" s="137"/>
      <c r="D32" s="137"/>
      <c r="E32" s="24">
        <v>33328</v>
      </c>
      <c r="F32" s="39">
        <v>35065</v>
      </c>
    </row>
    <row r="33" spans="2:6" x14ac:dyDescent="0.2">
      <c r="B33" s="138" t="s">
        <v>57</v>
      </c>
      <c r="C33" s="138"/>
      <c r="D33" s="138"/>
      <c r="E33" s="18">
        <v>104276</v>
      </c>
      <c r="F33" s="44">
        <v>83726</v>
      </c>
    </row>
    <row r="34" spans="2:6" ht="13.5" thickBot="1" x14ac:dyDescent="0.25">
      <c r="B34" s="144" t="s">
        <v>58</v>
      </c>
      <c r="C34" s="144"/>
      <c r="D34" s="144"/>
      <c r="E34" s="11">
        <v>353010</v>
      </c>
      <c r="F34" s="45">
        <v>312851</v>
      </c>
    </row>
    <row r="35" spans="2:6" x14ac:dyDescent="0.2">
      <c r="B35" s="196"/>
      <c r="C35" s="196"/>
      <c r="D35" s="196"/>
      <c r="E35" s="24"/>
      <c r="F35" s="39"/>
    </row>
    <row r="36" spans="2:6" x14ac:dyDescent="0.2">
      <c r="B36" s="137" t="s">
        <v>59</v>
      </c>
      <c r="C36" s="137"/>
      <c r="D36" s="137"/>
      <c r="E36" s="24">
        <v>93504</v>
      </c>
      <c r="F36" s="39">
        <v>94951</v>
      </c>
    </row>
    <row r="37" spans="2:6" x14ac:dyDescent="0.2">
      <c r="B37" s="137" t="s">
        <v>223</v>
      </c>
      <c r="C37" s="137"/>
      <c r="D37" s="137"/>
      <c r="E37" s="24">
        <v>1972</v>
      </c>
      <c r="F37" s="39">
        <v>4382</v>
      </c>
    </row>
    <row r="38" spans="2:6" x14ac:dyDescent="0.2">
      <c r="B38" s="137" t="s">
        <v>224</v>
      </c>
      <c r="C38" s="137"/>
      <c r="D38" s="137"/>
      <c r="E38" s="24">
        <v>13687</v>
      </c>
      <c r="F38" s="39">
        <v>13056</v>
      </c>
    </row>
    <row r="39" spans="2:6" x14ac:dyDescent="0.2">
      <c r="B39" s="137" t="s">
        <v>54</v>
      </c>
      <c r="C39" s="137"/>
      <c r="D39" s="137"/>
      <c r="E39" s="24">
        <v>0</v>
      </c>
      <c r="F39" s="39">
        <v>4287</v>
      </c>
    </row>
    <row r="40" spans="2:6" x14ac:dyDescent="0.2">
      <c r="B40" s="137" t="s">
        <v>56</v>
      </c>
      <c r="C40" s="137"/>
      <c r="D40" s="137"/>
      <c r="E40" s="24">
        <v>31751</v>
      </c>
      <c r="F40" s="39">
        <v>32573</v>
      </c>
    </row>
    <row r="41" spans="2:6" x14ac:dyDescent="0.2">
      <c r="B41" s="137" t="s">
        <v>57</v>
      </c>
      <c r="C41" s="137"/>
      <c r="D41" s="137"/>
      <c r="E41" s="24">
        <v>83808</v>
      </c>
      <c r="F41" s="39">
        <v>103147</v>
      </c>
    </row>
    <row r="42" spans="2:6" x14ac:dyDescent="0.2">
      <c r="B42" s="138" t="s">
        <v>142</v>
      </c>
      <c r="C42" s="138"/>
      <c r="D42" s="138"/>
      <c r="E42" s="18">
        <v>137327</v>
      </c>
      <c r="F42" s="44">
        <v>143788</v>
      </c>
    </row>
    <row r="43" spans="2:6" ht="13.5" thickBot="1" x14ac:dyDescent="0.25">
      <c r="B43" s="144" t="s">
        <v>60</v>
      </c>
      <c r="C43" s="144"/>
      <c r="D43" s="144"/>
      <c r="E43" s="11">
        <v>362049</v>
      </c>
      <c r="F43" s="45">
        <v>396184</v>
      </c>
    </row>
    <row r="44" spans="2:6" x14ac:dyDescent="0.2">
      <c r="B44" s="196"/>
      <c r="C44" s="196"/>
      <c r="D44" s="196"/>
      <c r="E44" s="24"/>
      <c r="F44" s="39"/>
    </row>
    <row r="45" spans="2:6" x14ac:dyDescent="0.2">
      <c r="B45" s="197" t="s">
        <v>61</v>
      </c>
      <c r="C45" s="197"/>
      <c r="D45" s="197"/>
      <c r="E45" s="48">
        <v>1707327</v>
      </c>
      <c r="F45" s="49">
        <v>1679568</v>
      </c>
    </row>
    <row r="46" spans="2:6" x14ac:dyDescent="0.2">
      <c r="B46" s="1"/>
      <c r="C46" s="1"/>
      <c r="D46" s="1"/>
      <c r="E46" s="1"/>
      <c r="F46" s="1"/>
    </row>
  </sheetData>
  <pageMargins left="0.70866141732283472" right="0.70866141732283472" top="0.74803149606299213" bottom="0.74803149606299213" header="0.31496062992125984" footer="0.31496062992125984"/>
  <pageSetup paperSize="9" scale="83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1"/>
  <sheetViews>
    <sheetView showGridLines="0" zoomScale="85" zoomScaleNormal="85" zoomScaleSheetLayoutView="85" workbookViewId="0"/>
  </sheetViews>
  <sheetFormatPr defaultRowHeight="12.75" x14ac:dyDescent="0.2"/>
  <cols>
    <col min="2" max="2" width="47.5703125" customWidth="1"/>
    <col min="3" max="8" width="10.7109375" customWidth="1"/>
  </cols>
  <sheetData>
    <row r="1" spans="2:9" x14ac:dyDescent="0.2">
      <c r="B1" s="1"/>
      <c r="C1" s="1" t="s">
        <v>254</v>
      </c>
      <c r="D1" s="1"/>
      <c r="E1" s="1"/>
      <c r="F1" s="1"/>
      <c r="G1" s="1"/>
      <c r="H1" s="1"/>
    </row>
    <row r="2" spans="2:9" ht="20.25" x14ac:dyDescent="0.3">
      <c r="B2" s="15" t="s">
        <v>62</v>
      </c>
      <c r="C2" s="1"/>
      <c r="D2" s="1"/>
      <c r="E2" s="1"/>
      <c r="F2" s="1"/>
      <c r="G2" s="1"/>
      <c r="H2" s="1"/>
    </row>
    <row r="3" spans="2:9" x14ac:dyDescent="0.2">
      <c r="B3" s="14" t="s">
        <v>222</v>
      </c>
      <c r="C3" s="1"/>
      <c r="D3" s="1"/>
      <c r="E3" s="1"/>
      <c r="F3" s="1"/>
      <c r="G3" s="1"/>
      <c r="H3" s="1"/>
    </row>
    <row r="4" spans="2:9" ht="13.5" thickBot="1" x14ac:dyDescent="0.25">
      <c r="B4" s="2"/>
      <c r="C4" s="1"/>
      <c r="D4" s="1"/>
      <c r="E4" s="1"/>
      <c r="F4" s="1"/>
      <c r="G4" s="1"/>
      <c r="H4" s="1"/>
    </row>
    <row r="5" spans="2:9" s="4" customFormat="1" ht="30" customHeight="1" thickBot="1" x14ac:dyDescent="0.25">
      <c r="B5" s="73" t="s">
        <v>198</v>
      </c>
      <c r="C5" s="5"/>
      <c r="D5" s="5"/>
      <c r="E5" s="140" t="s">
        <v>202</v>
      </c>
      <c r="F5" s="32" t="s">
        <v>149</v>
      </c>
      <c r="G5" s="140" t="s">
        <v>203</v>
      </c>
      <c r="H5" s="141" t="s">
        <v>145</v>
      </c>
      <c r="I5"/>
    </row>
    <row r="6" spans="2:9" x14ac:dyDescent="0.2">
      <c r="B6" s="205" t="s">
        <v>63</v>
      </c>
      <c r="C6" s="206"/>
      <c r="D6" s="206"/>
      <c r="E6" s="207">
        <v>12752</v>
      </c>
      <c r="F6" s="206">
        <v>579</v>
      </c>
      <c r="G6" s="24">
        <v>8439</v>
      </c>
      <c r="H6" s="39">
        <v>-4490</v>
      </c>
    </row>
    <row r="7" spans="2:9" x14ac:dyDescent="0.2">
      <c r="B7" s="205"/>
      <c r="C7" s="206"/>
      <c r="D7" s="206"/>
      <c r="E7" s="207"/>
      <c r="F7" s="206"/>
      <c r="G7" s="24"/>
      <c r="H7" s="39"/>
    </row>
    <row r="8" spans="2:9" x14ac:dyDescent="0.2">
      <c r="B8" s="236" t="s">
        <v>245</v>
      </c>
      <c r="C8" s="206"/>
      <c r="D8" s="206"/>
      <c r="E8" s="207">
        <v>-553</v>
      </c>
      <c r="F8" s="206">
        <v>1974</v>
      </c>
      <c r="G8" s="24">
        <v>401</v>
      </c>
      <c r="H8" s="39">
        <v>3944</v>
      </c>
    </row>
    <row r="9" spans="2:9" x14ac:dyDescent="0.2">
      <c r="B9" s="205" t="s">
        <v>64</v>
      </c>
      <c r="C9" s="206"/>
      <c r="D9" s="206"/>
      <c r="E9" s="207">
        <v>30941</v>
      </c>
      <c r="F9" s="206">
        <v>27262</v>
      </c>
      <c r="G9" s="24">
        <v>60811</v>
      </c>
      <c r="H9" s="39">
        <v>53755</v>
      </c>
    </row>
    <row r="10" spans="2:9" x14ac:dyDescent="0.2">
      <c r="B10" s="205" t="s">
        <v>65</v>
      </c>
      <c r="C10" s="206"/>
      <c r="D10" s="206"/>
      <c r="E10" s="207">
        <v>4805</v>
      </c>
      <c r="F10" s="206">
        <v>-1116</v>
      </c>
      <c r="G10" s="24">
        <v>1588</v>
      </c>
      <c r="H10" s="39">
        <v>-4825</v>
      </c>
    </row>
    <row r="11" spans="2:9" x14ac:dyDescent="0.2">
      <c r="B11" s="205" t="s">
        <v>66</v>
      </c>
      <c r="C11" s="206"/>
      <c r="D11" s="206"/>
      <c r="E11" s="207">
        <v>987</v>
      </c>
      <c r="F11" s="206">
        <v>1124</v>
      </c>
      <c r="G11" s="24">
        <v>1934</v>
      </c>
      <c r="H11" s="39">
        <v>2070</v>
      </c>
    </row>
    <row r="12" spans="2:9" x14ac:dyDescent="0.2">
      <c r="B12" s="205" t="s">
        <v>67</v>
      </c>
      <c r="C12" s="206"/>
      <c r="D12" s="206"/>
      <c r="E12" s="207"/>
      <c r="F12" s="206"/>
      <c r="G12" s="24"/>
      <c r="H12" s="39"/>
    </row>
    <row r="13" spans="2:9" x14ac:dyDescent="0.2">
      <c r="B13" s="208" t="s">
        <v>68</v>
      </c>
      <c r="C13" s="206"/>
      <c r="D13" s="206"/>
      <c r="E13" s="207">
        <v>6020</v>
      </c>
      <c r="F13" s="206">
        <v>-1547</v>
      </c>
      <c r="G13" s="24">
        <v>-2112</v>
      </c>
      <c r="H13" s="39">
        <v>-724</v>
      </c>
    </row>
    <row r="14" spans="2:9" x14ac:dyDescent="0.2">
      <c r="B14" s="208" t="s">
        <v>69</v>
      </c>
      <c r="C14" s="206"/>
      <c r="D14" s="206"/>
      <c r="E14" s="207">
        <v>-58744</v>
      </c>
      <c r="F14" s="206">
        <v>-44668</v>
      </c>
      <c r="G14" s="24">
        <v>-47072</v>
      </c>
      <c r="H14" s="39">
        <v>-31457</v>
      </c>
    </row>
    <row r="15" spans="2:9" ht="14.25" x14ac:dyDescent="0.2">
      <c r="B15" s="209" t="s">
        <v>99</v>
      </c>
      <c r="C15" s="210"/>
      <c r="D15" s="210"/>
      <c r="E15" s="211">
        <v>38499</v>
      </c>
      <c r="F15" s="212">
        <v>44301</v>
      </c>
      <c r="G15" s="18">
        <v>-5547</v>
      </c>
      <c r="H15" s="44">
        <v>-2261</v>
      </c>
    </row>
    <row r="16" spans="2:9" ht="13.5" thickBot="1" x14ac:dyDescent="0.25">
      <c r="B16" s="213" t="s">
        <v>72</v>
      </c>
      <c r="C16" s="214"/>
      <c r="D16" s="214"/>
      <c r="E16" s="215">
        <v>34707</v>
      </c>
      <c r="F16" s="214">
        <v>27909</v>
      </c>
      <c r="G16" s="11">
        <v>18442</v>
      </c>
      <c r="H16" s="45">
        <v>16012</v>
      </c>
    </row>
    <row r="17" spans="2:8" x14ac:dyDescent="0.2">
      <c r="B17" s="216"/>
      <c r="C17" s="206"/>
      <c r="D17" s="206"/>
      <c r="E17" s="207"/>
      <c r="F17" s="206"/>
      <c r="G17" s="24"/>
      <c r="H17" s="39"/>
    </row>
    <row r="18" spans="2:8" x14ac:dyDescent="0.2">
      <c r="B18" s="205" t="s">
        <v>70</v>
      </c>
      <c r="C18" s="206"/>
      <c r="D18" s="206"/>
      <c r="E18" s="207">
        <v>44</v>
      </c>
      <c r="F18" s="206">
        <v>173</v>
      </c>
      <c r="G18" s="24">
        <v>86</v>
      </c>
      <c r="H18" s="39">
        <v>289</v>
      </c>
    </row>
    <row r="19" spans="2:8" x14ac:dyDescent="0.2">
      <c r="B19" s="205" t="s">
        <v>150</v>
      </c>
      <c r="C19" s="206"/>
      <c r="D19" s="206"/>
      <c r="E19" s="207">
        <v>-338</v>
      </c>
      <c r="F19" s="206">
        <v>-315</v>
      </c>
      <c r="G19" s="24">
        <v>-602</v>
      </c>
      <c r="H19" s="39">
        <v>-554</v>
      </c>
    </row>
    <row r="20" spans="2:8" x14ac:dyDescent="0.2">
      <c r="B20" s="245" t="s">
        <v>244</v>
      </c>
      <c r="C20" s="210"/>
      <c r="D20" s="210"/>
      <c r="E20" s="211">
        <v>-1151</v>
      </c>
      <c r="F20" s="212">
        <v>20</v>
      </c>
      <c r="G20" s="18">
        <v>-3021</v>
      </c>
      <c r="H20" s="44">
        <v>-1189</v>
      </c>
    </row>
    <row r="21" spans="2:8" ht="13.5" thickBot="1" x14ac:dyDescent="0.25">
      <c r="B21" s="213" t="s">
        <v>71</v>
      </c>
      <c r="C21" s="214"/>
      <c r="D21" s="214"/>
      <c r="E21" s="215">
        <v>33262</v>
      </c>
      <c r="F21" s="214">
        <v>27787</v>
      </c>
      <c r="G21" s="11">
        <v>14905</v>
      </c>
      <c r="H21" s="45">
        <v>14558</v>
      </c>
    </row>
    <row r="22" spans="2:8" x14ac:dyDescent="0.2">
      <c r="B22" s="216"/>
      <c r="C22" s="206"/>
      <c r="D22" s="206"/>
      <c r="E22" s="207"/>
      <c r="F22" s="206"/>
      <c r="G22" s="24"/>
      <c r="H22" s="39"/>
    </row>
    <row r="23" spans="2:8" x14ac:dyDescent="0.2">
      <c r="B23" s="205" t="s">
        <v>73</v>
      </c>
      <c r="C23" s="206"/>
      <c r="D23" s="206"/>
      <c r="E23" s="207">
        <v>-25678</v>
      </c>
      <c r="F23" s="206">
        <v>-22120</v>
      </c>
      <c r="G23" s="24">
        <v>-46982</v>
      </c>
      <c r="H23" s="39">
        <v>-40911</v>
      </c>
    </row>
    <row r="24" spans="2:8" x14ac:dyDescent="0.2">
      <c r="B24" s="205" t="s">
        <v>74</v>
      </c>
      <c r="C24" s="206"/>
      <c r="D24" s="206"/>
      <c r="E24" s="207">
        <v>-4558</v>
      </c>
      <c r="F24" s="206">
        <v>-5026</v>
      </c>
      <c r="G24" s="24">
        <v>-12293</v>
      </c>
      <c r="H24" s="39">
        <v>-10188</v>
      </c>
    </row>
    <row r="25" spans="2:8" x14ac:dyDescent="0.2">
      <c r="B25" s="205" t="s">
        <v>218</v>
      </c>
      <c r="C25" s="206"/>
      <c r="D25" s="206"/>
      <c r="E25" s="207">
        <v>0</v>
      </c>
      <c r="F25" s="206">
        <v>-16961</v>
      </c>
      <c r="G25" s="24">
        <v>-2331</v>
      </c>
      <c r="H25" s="39">
        <v>-16961</v>
      </c>
    </row>
    <row r="26" spans="2:8" x14ac:dyDescent="0.2">
      <c r="B26" s="217" t="s">
        <v>239</v>
      </c>
      <c r="C26" s="210"/>
      <c r="D26" s="210"/>
      <c r="E26" s="211">
        <v>80</v>
      </c>
      <c r="F26" s="212">
        <v>0</v>
      </c>
      <c r="G26" s="18">
        <v>80</v>
      </c>
      <c r="H26" s="44">
        <v>0</v>
      </c>
    </row>
    <row r="27" spans="2:8" ht="13.5" thickBot="1" x14ac:dyDescent="0.25">
      <c r="B27" s="213" t="s">
        <v>91</v>
      </c>
      <c r="C27" s="214"/>
      <c r="D27" s="214"/>
      <c r="E27" s="215">
        <v>-30156</v>
      </c>
      <c r="F27" s="214">
        <v>-44107</v>
      </c>
      <c r="G27" s="215">
        <v>-61526</v>
      </c>
      <c r="H27" s="45">
        <v>-68060</v>
      </c>
    </row>
    <row r="28" spans="2:8" x14ac:dyDescent="0.2">
      <c r="B28" s="216"/>
      <c r="C28" s="206"/>
      <c r="D28" s="206"/>
      <c r="E28" s="207"/>
      <c r="F28" s="206"/>
      <c r="G28" s="24"/>
      <c r="H28" s="39"/>
    </row>
    <row r="29" spans="2:8" x14ac:dyDescent="0.2">
      <c r="B29" s="236" t="s">
        <v>195</v>
      </c>
      <c r="C29" s="206"/>
      <c r="D29" s="206"/>
      <c r="E29" s="207">
        <v>13000</v>
      </c>
      <c r="F29" s="206">
        <v>5000</v>
      </c>
      <c r="G29" s="24">
        <v>33000</v>
      </c>
      <c r="H29" s="39">
        <v>-5000</v>
      </c>
    </row>
    <row r="30" spans="2:8" x14ac:dyDescent="0.2">
      <c r="B30" s="205" t="s">
        <v>219</v>
      </c>
      <c r="C30" s="206"/>
      <c r="D30" s="206"/>
      <c r="E30" s="207">
        <v>0</v>
      </c>
      <c r="F30" s="206">
        <v>0</v>
      </c>
      <c r="G30" s="24">
        <v>-4287</v>
      </c>
      <c r="H30" s="39">
        <v>0</v>
      </c>
    </row>
    <row r="31" spans="2:8" x14ac:dyDescent="0.2">
      <c r="B31" s="236" t="s">
        <v>192</v>
      </c>
      <c r="C31" s="206"/>
      <c r="D31" s="206"/>
      <c r="E31" s="207">
        <v>0</v>
      </c>
      <c r="F31" s="206">
        <v>-126</v>
      </c>
      <c r="G31" s="24">
        <v>0</v>
      </c>
      <c r="H31" s="39">
        <v>-126</v>
      </c>
    </row>
    <row r="32" spans="2:8" x14ac:dyDescent="0.2">
      <c r="B32" s="205" t="s">
        <v>220</v>
      </c>
      <c r="C32" s="206"/>
      <c r="D32" s="206"/>
      <c r="E32" s="207">
        <v>-271</v>
      </c>
      <c r="F32" s="206">
        <v>0</v>
      </c>
      <c r="G32" s="24">
        <v>-127</v>
      </c>
      <c r="H32" s="39">
        <v>0</v>
      </c>
    </row>
    <row r="33" spans="2:8" x14ac:dyDescent="0.2">
      <c r="B33" s="217" t="s">
        <v>75</v>
      </c>
      <c r="C33" s="210"/>
      <c r="D33" s="210"/>
      <c r="E33" s="211">
        <v>6433</v>
      </c>
      <c r="F33" s="212">
        <v>15680</v>
      </c>
      <c r="G33" s="18">
        <v>7668</v>
      </c>
      <c r="H33" s="44">
        <v>26878</v>
      </c>
    </row>
    <row r="34" spans="2:8" ht="13.5" thickBot="1" x14ac:dyDescent="0.25">
      <c r="B34" s="213" t="s">
        <v>92</v>
      </c>
      <c r="C34" s="214"/>
      <c r="D34" s="214"/>
      <c r="E34" s="215">
        <v>19162</v>
      </c>
      <c r="F34" s="214">
        <v>20554</v>
      </c>
      <c r="G34" s="215">
        <v>36254</v>
      </c>
      <c r="H34" s="45">
        <v>21752</v>
      </c>
    </row>
    <row r="35" spans="2:8" x14ac:dyDescent="0.2">
      <c r="B35" s="216"/>
      <c r="C35" s="206"/>
      <c r="D35" s="206"/>
      <c r="E35" s="207"/>
      <c r="F35" s="206"/>
      <c r="G35" s="24"/>
      <c r="H35" s="39"/>
    </row>
    <row r="36" spans="2:8" x14ac:dyDescent="0.2">
      <c r="B36" s="218" t="s">
        <v>246</v>
      </c>
      <c r="C36" s="219"/>
      <c r="D36" s="219"/>
      <c r="E36" s="220">
        <v>22268</v>
      </c>
      <c r="F36" s="221">
        <v>4234</v>
      </c>
      <c r="G36" s="13">
        <v>-10367</v>
      </c>
      <c r="H36" s="46">
        <v>-31750</v>
      </c>
    </row>
    <row r="37" spans="2:8" x14ac:dyDescent="0.2">
      <c r="B37" s="222" t="s">
        <v>144</v>
      </c>
      <c r="C37" s="219"/>
      <c r="D37" s="219"/>
      <c r="E37" s="223">
        <v>114630</v>
      </c>
      <c r="F37" s="224">
        <v>117367</v>
      </c>
      <c r="G37" s="26">
        <v>147565</v>
      </c>
      <c r="H37" s="47">
        <v>152949</v>
      </c>
    </row>
    <row r="38" spans="2:8" x14ac:dyDescent="0.2">
      <c r="B38" s="217" t="s">
        <v>88</v>
      </c>
      <c r="C38" s="210"/>
      <c r="D38" s="210"/>
      <c r="E38" s="211">
        <v>-507</v>
      </c>
      <c r="F38" s="212">
        <v>26</v>
      </c>
      <c r="G38" s="18">
        <v>-807</v>
      </c>
      <c r="H38" s="44">
        <v>428</v>
      </c>
    </row>
    <row r="39" spans="2:8" ht="13.5" thickBot="1" x14ac:dyDescent="0.25">
      <c r="B39" s="213" t="s">
        <v>76</v>
      </c>
      <c r="C39" s="214"/>
      <c r="D39" s="214"/>
      <c r="E39" s="215">
        <v>136391.33600000001</v>
      </c>
      <c r="F39" s="214">
        <v>121627</v>
      </c>
      <c r="G39" s="11">
        <v>136391.33600000001</v>
      </c>
      <c r="H39" s="45">
        <v>121627</v>
      </c>
    </row>
    <row r="40" spans="2:8" x14ac:dyDescent="0.2">
      <c r="B40" s="53"/>
      <c r="C40" s="51"/>
    </row>
    <row r="41" spans="2:8" ht="14.25" x14ac:dyDescent="0.2">
      <c r="B41" s="3" t="s">
        <v>221</v>
      </c>
      <c r="C41" s="1"/>
      <c r="D41" s="1"/>
      <c r="E41" s="1"/>
      <c r="F41" s="1"/>
      <c r="G41" s="1"/>
      <c r="H41" s="1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I41"/>
  <sheetViews>
    <sheetView showGridLines="0" zoomScale="85" zoomScaleNormal="85" zoomScaleSheetLayoutView="70" workbookViewId="0"/>
  </sheetViews>
  <sheetFormatPr defaultRowHeight="12.75" x14ac:dyDescent="0.2"/>
  <cols>
    <col min="2" max="2" width="47.5703125" customWidth="1"/>
    <col min="3" max="7" width="12.5703125" customWidth="1"/>
    <col min="8" max="8" width="13.85546875" customWidth="1"/>
    <col min="9" max="9" width="12.5703125" customWidth="1"/>
  </cols>
  <sheetData>
    <row r="1" spans="2:9" x14ac:dyDescent="0.2">
      <c r="B1" s="1"/>
      <c r="C1" s="1" t="s">
        <v>254</v>
      </c>
      <c r="D1" s="1"/>
      <c r="E1" s="1"/>
      <c r="F1" s="1"/>
      <c r="G1" s="1"/>
      <c r="H1" s="1"/>
      <c r="I1" s="1"/>
    </row>
    <row r="2" spans="2:9" ht="20.25" x14ac:dyDescent="0.3">
      <c r="B2" s="15" t="s">
        <v>139</v>
      </c>
      <c r="C2" s="15"/>
      <c r="D2" s="15"/>
      <c r="E2" s="15"/>
      <c r="F2" s="15"/>
      <c r="G2" s="15"/>
      <c r="H2" s="15"/>
      <c r="I2" s="15"/>
    </row>
    <row r="3" spans="2:9" x14ac:dyDescent="0.2">
      <c r="B3" s="14" t="s">
        <v>207</v>
      </c>
      <c r="C3" s="14"/>
      <c r="D3" s="14"/>
      <c r="E3" s="14"/>
      <c r="F3" s="14"/>
      <c r="G3" s="14"/>
      <c r="H3" s="14"/>
      <c r="I3" s="14"/>
    </row>
    <row r="4" spans="2:9" ht="13.5" thickBot="1" x14ac:dyDescent="0.25">
      <c r="B4" s="2"/>
      <c r="C4" s="2"/>
      <c r="D4" s="2"/>
      <c r="E4" s="2"/>
      <c r="F4" s="2"/>
      <c r="G4" s="2"/>
      <c r="H4" s="2"/>
      <c r="I4" s="2"/>
    </row>
    <row r="5" spans="2:9" s="4" customFormat="1" ht="30" customHeight="1" thickBot="1" x14ac:dyDescent="0.25">
      <c r="B5" s="73" t="s">
        <v>198</v>
      </c>
      <c r="C5" s="124" t="s">
        <v>47</v>
      </c>
      <c r="D5" s="124" t="s">
        <v>48</v>
      </c>
      <c r="E5" s="124" t="s">
        <v>137</v>
      </c>
      <c r="F5" s="124" t="s">
        <v>50</v>
      </c>
      <c r="G5" s="124" t="s">
        <v>241</v>
      </c>
      <c r="H5" s="124" t="s">
        <v>51</v>
      </c>
      <c r="I5" s="124" t="s">
        <v>112</v>
      </c>
    </row>
    <row r="6" spans="2:9" x14ac:dyDescent="0.2">
      <c r="B6" s="225" t="s">
        <v>147</v>
      </c>
      <c r="C6" s="226">
        <v>44714</v>
      </c>
      <c r="D6" s="226">
        <v>986683</v>
      </c>
      <c r="E6" s="226">
        <v>202289</v>
      </c>
      <c r="F6" s="226">
        <v>-335163</v>
      </c>
      <c r="G6" s="226">
        <v>898523</v>
      </c>
      <c r="H6" s="226">
        <v>2073</v>
      </c>
      <c r="I6" s="226">
        <v>900596</v>
      </c>
    </row>
    <row r="7" spans="2:9" x14ac:dyDescent="0.2">
      <c r="B7" s="227"/>
      <c r="C7" s="206"/>
      <c r="D7" s="206"/>
      <c r="E7" s="206"/>
      <c r="F7" s="206"/>
      <c r="G7" s="206"/>
      <c r="H7" s="206"/>
      <c r="I7" s="206"/>
    </row>
    <row r="8" spans="2:9" x14ac:dyDescent="0.2">
      <c r="B8" s="228" t="s">
        <v>113</v>
      </c>
      <c r="C8" s="206"/>
      <c r="D8" s="206"/>
      <c r="E8" s="206"/>
      <c r="F8" s="206"/>
      <c r="G8" s="206"/>
      <c r="H8" s="206"/>
      <c r="I8" s="206"/>
    </row>
    <row r="9" spans="2:9" x14ac:dyDescent="0.2">
      <c r="B9" s="229" t="s">
        <v>143</v>
      </c>
      <c r="C9" s="206">
        <v>0</v>
      </c>
      <c r="D9" s="206">
        <v>0</v>
      </c>
      <c r="E9" s="206">
        <v>0</v>
      </c>
      <c r="F9" s="206">
        <v>-4514</v>
      </c>
      <c r="G9" s="206">
        <v>-4514</v>
      </c>
      <c r="H9" s="206">
        <v>144</v>
      </c>
      <c r="I9" s="206">
        <v>-4370</v>
      </c>
    </row>
    <row r="10" spans="2:9" x14ac:dyDescent="0.2">
      <c r="B10" s="228" t="s">
        <v>114</v>
      </c>
      <c r="C10" s="206"/>
      <c r="D10" s="206"/>
      <c r="E10" s="206"/>
      <c r="F10" s="206"/>
      <c r="G10" s="206"/>
      <c r="H10" s="206"/>
      <c r="I10" s="206"/>
    </row>
    <row r="11" spans="2:9" x14ac:dyDescent="0.2">
      <c r="B11" s="229" t="s">
        <v>107</v>
      </c>
      <c r="C11" s="206">
        <v>0</v>
      </c>
      <c r="D11" s="206">
        <v>0</v>
      </c>
      <c r="E11" s="206">
        <v>6537</v>
      </c>
      <c r="F11" s="206">
        <v>0</v>
      </c>
      <c r="G11" s="206">
        <v>6537</v>
      </c>
      <c r="H11" s="206">
        <v>36</v>
      </c>
      <c r="I11" s="206">
        <v>6573</v>
      </c>
    </row>
    <row r="12" spans="2:9" x14ac:dyDescent="0.2">
      <c r="B12" s="230" t="s">
        <v>115</v>
      </c>
      <c r="C12" s="212">
        <v>0</v>
      </c>
      <c r="D12" s="212">
        <v>0</v>
      </c>
      <c r="E12" s="212">
        <v>0</v>
      </c>
      <c r="F12" s="212">
        <v>-610</v>
      </c>
      <c r="G12" s="212">
        <v>-610</v>
      </c>
      <c r="H12" s="212">
        <v>0</v>
      </c>
      <c r="I12" s="212">
        <v>-610</v>
      </c>
    </row>
    <row r="13" spans="2:9" x14ac:dyDescent="0.2">
      <c r="B13" s="227" t="s">
        <v>116</v>
      </c>
      <c r="C13" s="226">
        <v>0</v>
      </c>
      <c r="D13" s="226">
        <v>0</v>
      </c>
      <c r="E13" s="226">
        <v>6537</v>
      </c>
      <c r="F13" s="226">
        <v>-610</v>
      </c>
      <c r="G13" s="226">
        <v>5927</v>
      </c>
      <c r="H13" s="226">
        <v>36</v>
      </c>
      <c r="I13" s="226">
        <v>5963</v>
      </c>
    </row>
    <row r="14" spans="2:9" x14ac:dyDescent="0.2">
      <c r="B14" s="230" t="s">
        <v>101</v>
      </c>
      <c r="C14" s="212"/>
      <c r="D14" s="212"/>
      <c r="E14" s="212"/>
      <c r="F14" s="212"/>
      <c r="G14" s="212"/>
      <c r="H14" s="212"/>
      <c r="I14" s="212"/>
    </row>
    <row r="15" spans="2:9" x14ac:dyDescent="0.2">
      <c r="B15" s="227" t="s">
        <v>117</v>
      </c>
      <c r="C15" s="221">
        <v>0</v>
      </c>
      <c r="D15" s="221">
        <v>0</v>
      </c>
      <c r="E15" s="221">
        <v>6537</v>
      </c>
      <c r="F15" s="221">
        <v>-5124</v>
      </c>
      <c r="G15" s="221">
        <v>1413</v>
      </c>
      <c r="H15" s="221">
        <v>180</v>
      </c>
      <c r="I15" s="221">
        <v>1593</v>
      </c>
    </row>
    <row r="16" spans="2:9" x14ac:dyDescent="0.2">
      <c r="B16" s="228" t="s">
        <v>118</v>
      </c>
      <c r="C16" s="206"/>
      <c r="D16" s="206"/>
      <c r="E16" s="206"/>
      <c r="F16" s="206"/>
      <c r="G16" s="206"/>
      <c r="H16" s="206"/>
      <c r="I16" s="206"/>
    </row>
    <row r="17" spans="2:9" x14ac:dyDescent="0.2">
      <c r="B17" s="229" t="s">
        <v>192</v>
      </c>
      <c r="C17" s="206">
        <v>0</v>
      </c>
      <c r="D17" s="206">
        <v>0</v>
      </c>
      <c r="E17" s="206">
        <v>0</v>
      </c>
      <c r="F17" s="206">
        <v>126</v>
      </c>
      <c r="G17" s="206">
        <v>126</v>
      </c>
      <c r="H17" s="206">
        <v>-5</v>
      </c>
      <c r="I17" s="206">
        <v>121</v>
      </c>
    </row>
    <row r="18" spans="2:9" x14ac:dyDescent="0.2">
      <c r="B18" s="229" t="s">
        <v>119</v>
      </c>
      <c r="C18" s="206">
        <v>1070</v>
      </c>
      <c r="D18" s="206">
        <v>38213</v>
      </c>
      <c r="E18" s="206">
        <v>-10335</v>
      </c>
      <c r="F18" s="206">
        <v>7185</v>
      </c>
      <c r="G18" s="206">
        <v>36133</v>
      </c>
      <c r="H18" s="206">
        <v>0</v>
      </c>
      <c r="I18" s="206">
        <v>36133</v>
      </c>
    </row>
    <row r="19" spans="2:9" x14ac:dyDescent="0.2">
      <c r="B19" s="229"/>
      <c r="C19" s="206"/>
      <c r="D19" s="206"/>
      <c r="E19" s="206"/>
      <c r="F19" s="206"/>
      <c r="G19" s="206"/>
      <c r="H19" s="206"/>
      <c r="I19" s="206"/>
    </row>
    <row r="20" spans="2:9" x14ac:dyDescent="0.2">
      <c r="B20" s="231" t="s">
        <v>193</v>
      </c>
      <c r="C20" s="206"/>
      <c r="D20" s="206"/>
      <c r="E20" s="206"/>
      <c r="F20" s="206"/>
      <c r="G20" s="206"/>
      <c r="H20" s="206"/>
      <c r="I20" s="206"/>
    </row>
    <row r="21" spans="2:9" x14ac:dyDescent="0.2">
      <c r="B21" s="230" t="s">
        <v>194</v>
      </c>
      <c r="C21" s="206">
        <v>0</v>
      </c>
      <c r="D21" s="206">
        <v>0</v>
      </c>
      <c r="E21" s="206">
        <v>21686</v>
      </c>
      <c r="F21" s="206">
        <v>-21686</v>
      </c>
      <c r="G21" s="212">
        <v>0</v>
      </c>
      <c r="H21" s="212">
        <v>0</v>
      </c>
      <c r="I21" s="212">
        <v>0</v>
      </c>
    </row>
    <row r="22" spans="2:9" ht="13.5" thickBot="1" x14ac:dyDescent="0.25">
      <c r="B22" s="232" t="s">
        <v>148</v>
      </c>
      <c r="C22" s="233">
        <v>45784</v>
      </c>
      <c r="D22" s="233">
        <v>1024896</v>
      </c>
      <c r="E22" s="233">
        <v>220177</v>
      </c>
      <c r="F22" s="233">
        <v>-354662</v>
      </c>
      <c r="G22" s="233">
        <v>936195</v>
      </c>
      <c r="H22" s="233">
        <v>2248</v>
      </c>
      <c r="I22" s="233">
        <v>938443</v>
      </c>
    </row>
    <row r="23" spans="2:9" ht="13.5" thickBot="1" x14ac:dyDescent="0.25">
      <c r="B23" s="234" t="s">
        <v>101</v>
      </c>
      <c r="C23" s="235"/>
      <c r="D23" s="235"/>
      <c r="E23" s="235"/>
      <c r="F23" s="235"/>
      <c r="G23" s="235"/>
      <c r="H23" s="235"/>
      <c r="I23" s="235"/>
    </row>
    <row r="24" spans="2:9" x14ac:dyDescent="0.2">
      <c r="B24" s="225" t="s">
        <v>205</v>
      </c>
      <c r="C24" s="226">
        <v>46099</v>
      </c>
      <c r="D24" s="226">
        <v>1035451</v>
      </c>
      <c r="E24" s="226">
        <v>228216</v>
      </c>
      <c r="F24" s="226">
        <v>-340956</v>
      </c>
      <c r="G24" s="226">
        <v>968810</v>
      </c>
      <c r="H24" s="226">
        <v>1723</v>
      </c>
      <c r="I24" s="226">
        <v>970533</v>
      </c>
    </row>
    <row r="25" spans="2:9" x14ac:dyDescent="0.2">
      <c r="B25" s="227"/>
      <c r="C25" s="206"/>
      <c r="D25" s="206"/>
      <c r="E25" s="206"/>
      <c r="F25" s="206"/>
      <c r="G25" s="206"/>
      <c r="H25" s="206"/>
      <c r="I25" s="206"/>
    </row>
    <row r="26" spans="2:9" x14ac:dyDescent="0.2">
      <c r="B26" s="228" t="s">
        <v>113</v>
      </c>
      <c r="C26" s="206"/>
      <c r="D26" s="206"/>
      <c r="E26" s="206"/>
      <c r="F26" s="206"/>
      <c r="G26" s="206"/>
      <c r="H26" s="206"/>
      <c r="I26" s="206"/>
    </row>
    <row r="27" spans="2:9" x14ac:dyDescent="0.2">
      <c r="B27" s="229" t="s">
        <v>143</v>
      </c>
      <c r="C27" s="206">
        <v>0</v>
      </c>
      <c r="D27" s="206">
        <v>0</v>
      </c>
      <c r="E27" s="206">
        <v>0</v>
      </c>
      <c r="F27" s="206">
        <v>16858</v>
      </c>
      <c r="G27" s="206">
        <v>16858</v>
      </c>
      <c r="H27" s="206">
        <v>95</v>
      </c>
      <c r="I27" s="206">
        <v>16953</v>
      </c>
    </row>
    <row r="28" spans="2:9" x14ac:dyDescent="0.2">
      <c r="B28" s="228" t="s">
        <v>114</v>
      </c>
      <c r="C28" s="206"/>
      <c r="D28" s="206"/>
      <c r="E28" s="206"/>
      <c r="F28" s="206"/>
      <c r="G28" s="206"/>
      <c r="H28" s="206"/>
      <c r="I28" s="206"/>
    </row>
    <row r="29" spans="2:9" x14ac:dyDescent="0.2">
      <c r="B29" s="229" t="s">
        <v>107</v>
      </c>
      <c r="C29" s="206">
        <v>0</v>
      </c>
      <c r="D29" s="206">
        <v>0</v>
      </c>
      <c r="E29" s="206">
        <v>-3717</v>
      </c>
      <c r="F29" s="206">
        <v>0</v>
      </c>
      <c r="G29" s="206">
        <v>-3717</v>
      </c>
      <c r="H29" s="206">
        <v>-66</v>
      </c>
      <c r="I29" s="206">
        <v>-3783</v>
      </c>
    </row>
    <row r="30" spans="2:9" x14ac:dyDescent="0.2">
      <c r="B30" s="230" t="s">
        <v>115</v>
      </c>
      <c r="C30" s="212">
        <v>0</v>
      </c>
      <c r="D30" s="212">
        <v>0</v>
      </c>
      <c r="E30" s="212">
        <v>0</v>
      </c>
      <c r="F30" s="212">
        <v>-384</v>
      </c>
      <c r="G30" s="212">
        <v>-384</v>
      </c>
      <c r="H30" s="212">
        <v>0</v>
      </c>
      <c r="I30" s="212">
        <v>-384</v>
      </c>
    </row>
    <row r="31" spans="2:9" x14ac:dyDescent="0.2">
      <c r="B31" s="227" t="s">
        <v>116</v>
      </c>
      <c r="C31" s="226">
        <v>0</v>
      </c>
      <c r="D31" s="226">
        <v>0</v>
      </c>
      <c r="E31" s="226">
        <v>-3717</v>
      </c>
      <c r="F31" s="226">
        <v>-384</v>
      </c>
      <c r="G31" s="226">
        <v>-4101</v>
      </c>
      <c r="H31" s="226">
        <v>-66</v>
      </c>
      <c r="I31" s="226">
        <v>-4167</v>
      </c>
    </row>
    <row r="32" spans="2:9" x14ac:dyDescent="0.2">
      <c r="B32" s="230" t="s">
        <v>101</v>
      </c>
      <c r="C32" s="212"/>
      <c r="D32" s="212"/>
      <c r="E32" s="212"/>
      <c r="F32" s="212"/>
      <c r="G32" s="212"/>
      <c r="H32" s="212"/>
      <c r="I32" s="212"/>
    </row>
    <row r="33" spans="2:9" x14ac:dyDescent="0.2">
      <c r="B33" s="227" t="s">
        <v>117</v>
      </c>
      <c r="C33" s="221">
        <v>0</v>
      </c>
      <c r="D33" s="221">
        <v>0</v>
      </c>
      <c r="E33" s="221">
        <v>-3717</v>
      </c>
      <c r="F33" s="221">
        <v>16474</v>
      </c>
      <c r="G33" s="221">
        <v>12757</v>
      </c>
      <c r="H33" s="221">
        <v>29</v>
      </c>
      <c r="I33" s="221">
        <v>12786</v>
      </c>
    </row>
    <row r="34" spans="2:9" x14ac:dyDescent="0.2">
      <c r="B34" s="228" t="s">
        <v>118</v>
      </c>
      <c r="C34" s="206"/>
      <c r="D34" s="206"/>
      <c r="E34" s="206"/>
      <c r="F34" s="206"/>
      <c r="G34" s="206"/>
      <c r="H34" s="206"/>
      <c r="I34" s="206"/>
    </row>
    <row r="35" spans="2:9" x14ac:dyDescent="0.2">
      <c r="B35" s="240" t="s">
        <v>220</v>
      </c>
      <c r="C35" s="206">
        <v>0</v>
      </c>
      <c r="D35" s="206">
        <v>0</v>
      </c>
      <c r="E35" s="206">
        <v>0</v>
      </c>
      <c r="F35" s="206">
        <v>-127</v>
      </c>
      <c r="G35" s="206">
        <v>-127</v>
      </c>
      <c r="H35" s="206">
        <v>0</v>
      </c>
      <c r="I35" s="206">
        <v>-127</v>
      </c>
    </row>
    <row r="36" spans="2:9" x14ac:dyDescent="0.2">
      <c r="B36" s="229" t="s">
        <v>119</v>
      </c>
      <c r="C36" s="206">
        <v>355</v>
      </c>
      <c r="D36" s="206">
        <v>13023</v>
      </c>
      <c r="E36" s="206">
        <v>-3321</v>
      </c>
      <c r="F36" s="206">
        <v>-981</v>
      </c>
      <c r="G36" s="206">
        <v>9076</v>
      </c>
      <c r="H36" s="206">
        <v>0</v>
      </c>
      <c r="I36" s="206">
        <v>9076</v>
      </c>
    </row>
    <row r="37" spans="2:9" x14ac:dyDescent="0.2">
      <c r="B37" s="229"/>
      <c r="C37" s="206"/>
      <c r="D37" s="206"/>
      <c r="E37" s="206"/>
      <c r="F37" s="206"/>
      <c r="G37" s="206"/>
      <c r="H37" s="206"/>
      <c r="I37" s="206"/>
    </row>
    <row r="38" spans="2:9" x14ac:dyDescent="0.2">
      <c r="B38" s="231" t="s">
        <v>193</v>
      </c>
      <c r="C38" s="206"/>
      <c r="D38" s="206"/>
      <c r="E38" s="206"/>
      <c r="F38" s="206"/>
      <c r="G38" s="206"/>
      <c r="H38" s="206"/>
      <c r="I38" s="206"/>
    </row>
    <row r="39" spans="2:9" x14ac:dyDescent="0.2">
      <c r="B39" s="230" t="s">
        <v>194</v>
      </c>
      <c r="C39" s="206">
        <v>0</v>
      </c>
      <c r="D39" s="206">
        <v>0</v>
      </c>
      <c r="E39" s="206">
        <v>13267</v>
      </c>
      <c r="F39" s="206">
        <v>-13267</v>
      </c>
      <c r="G39" s="206">
        <v>0</v>
      </c>
      <c r="H39" s="206">
        <v>0</v>
      </c>
      <c r="I39" s="206">
        <v>0</v>
      </c>
    </row>
    <row r="40" spans="2:9" ht="13.5" thickBot="1" x14ac:dyDescent="0.25">
      <c r="B40" s="232" t="s">
        <v>206</v>
      </c>
      <c r="C40" s="233">
        <v>46454</v>
      </c>
      <c r="D40" s="233">
        <v>1048474</v>
      </c>
      <c r="E40" s="233">
        <v>234445</v>
      </c>
      <c r="F40" s="233">
        <v>-338857</v>
      </c>
      <c r="G40" s="233">
        <v>990516</v>
      </c>
      <c r="H40" s="233">
        <v>1752</v>
      </c>
      <c r="I40" s="233">
        <v>992268</v>
      </c>
    </row>
    <row r="41" spans="2:9" ht="14.25" x14ac:dyDescent="0.2">
      <c r="B41" t="s">
        <v>138</v>
      </c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E35"/>
  <sheetViews>
    <sheetView showGridLines="0" zoomScaleNormal="100" zoomScaleSheetLayoutView="85" workbookViewId="0"/>
  </sheetViews>
  <sheetFormatPr defaultRowHeight="12.75" x14ac:dyDescent="0.2"/>
  <cols>
    <col min="2" max="2" width="47.5703125" customWidth="1"/>
    <col min="3" max="5" width="10.7109375" customWidth="1"/>
  </cols>
  <sheetData>
    <row r="1" spans="2:5" x14ac:dyDescent="0.2">
      <c r="B1" s="1"/>
      <c r="C1" s="1" t="s">
        <v>254</v>
      </c>
      <c r="D1" s="1"/>
      <c r="E1" s="1"/>
    </row>
    <row r="2" spans="2:5" ht="20.25" x14ac:dyDescent="0.3">
      <c r="B2" s="15" t="s">
        <v>120</v>
      </c>
      <c r="C2" s="1"/>
      <c r="D2" s="1"/>
      <c r="E2" s="1"/>
    </row>
    <row r="3" spans="2:5" x14ac:dyDescent="0.2">
      <c r="B3" s="14" t="s">
        <v>247</v>
      </c>
      <c r="C3" s="1"/>
      <c r="D3" s="1"/>
      <c r="E3" s="1"/>
    </row>
    <row r="4" spans="2:5" ht="13.5" thickBot="1" x14ac:dyDescent="0.25">
      <c r="B4" s="2"/>
      <c r="C4" s="1"/>
      <c r="D4" s="1"/>
      <c r="E4" s="1"/>
    </row>
    <row r="5" spans="2:5" ht="30" customHeight="1" thickBot="1" x14ac:dyDescent="0.25">
      <c r="B5" s="73" t="s">
        <v>197</v>
      </c>
      <c r="C5" s="140" t="s">
        <v>203</v>
      </c>
      <c r="D5" s="141" t="s">
        <v>145</v>
      </c>
      <c r="E5" s="1"/>
    </row>
    <row r="6" spans="2:5" x14ac:dyDescent="0.2">
      <c r="B6" s="22" t="s">
        <v>146</v>
      </c>
      <c r="C6" s="24"/>
      <c r="D6" s="23"/>
      <c r="E6" s="1"/>
    </row>
    <row r="7" spans="2:5" x14ac:dyDescent="0.2">
      <c r="B7" s="19" t="s">
        <v>22</v>
      </c>
      <c r="C7" s="100">
        <v>273.89999999999998</v>
      </c>
      <c r="D7" s="101">
        <v>286.60000000000002</v>
      </c>
      <c r="E7" s="1"/>
    </row>
    <row r="8" spans="2:5" x14ac:dyDescent="0.2">
      <c r="B8" s="19" t="s">
        <v>240</v>
      </c>
      <c r="C8" s="100">
        <v>131.5</v>
      </c>
      <c r="D8" s="101">
        <v>117.19999999999999</v>
      </c>
      <c r="E8" s="1"/>
    </row>
    <row r="9" spans="2:5" x14ac:dyDescent="0.2">
      <c r="B9" s="60" t="s">
        <v>11</v>
      </c>
      <c r="C9" s="243">
        <v>64.599999999999994</v>
      </c>
      <c r="D9" s="244">
        <v>49.6</v>
      </c>
      <c r="E9" s="1"/>
    </row>
    <row r="10" spans="2:5" x14ac:dyDescent="0.2">
      <c r="B10" s="60" t="s">
        <v>12</v>
      </c>
      <c r="C10" s="243">
        <v>66.900000000000006</v>
      </c>
      <c r="D10" s="244">
        <v>67.599999999999994</v>
      </c>
      <c r="E10" s="1"/>
    </row>
    <row r="11" spans="2:5" x14ac:dyDescent="0.2">
      <c r="B11" s="34" t="s">
        <v>93</v>
      </c>
      <c r="C11" s="102">
        <v>77</v>
      </c>
      <c r="D11" s="103">
        <v>66.099999999999994</v>
      </c>
      <c r="E11" s="1"/>
    </row>
    <row r="12" spans="2:5" ht="13.5" thickBot="1" x14ac:dyDescent="0.25">
      <c r="B12" s="9" t="s">
        <v>121</v>
      </c>
      <c r="C12" s="131">
        <v>482.4</v>
      </c>
      <c r="D12" s="132">
        <v>469.90000000000003</v>
      </c>
      <c r="E12" s="1"/>
    </row>
    <row r="13" spans="2:5" x14ac:dyDescent="0.2">
      <c r="B13" s="8"/>
      <c r="C13" s="133"/>
      <c r="D13" s="134"/>
      <c r="E13" s="1"/>
    </row>
    <row r="14" spans="2:5" x14ac:dyDescent="0.2">
      <c r="B14" s="22" t="s">
        <v>26</v>
      </c>
      <c r="C14" s="100"/>
      <c r="D14" s="101"/>
      <c r="E14" s="1"/>
    </row>
    <row r="15" spans="2:5" s="74" customFormat="1" x14ac:dyDescent="0.2">
      <c r="B15" s="19" t="s">
        <v>22</v>
      </c>
      <c r="C15" s="100">
        <v>-4.4000000000000004</v>
      </c>
      <c r="D15" s="101">
        <v>1.3</v>
      </c>
      <c r="E15" s="1"/>
    </row>
    <row r="16" spans="2:5" s="74" customFormat="1" x14ac:dyDescent="0.2">
      <c r="B16" s="19" t="s">
        <v>240</v>
      </c>
      <c r="C16" s="100">
        <v>-6.1999999999999993</v>
      </c>
      <c r="D16" s="101">
        <v>-19.8</v>
      </c>
      <c r="E16" s="1"/>
    </row>
    <row r="17" spans="2:5" x14ac:dyDescent="0.2">
      <c r="B17" s="60" t="s">
        <v>11</v>
      </c>
      <c r="C17" s="243">
        <v>-9.1</v>
      </c>
      <c r="D17" s="244">
        <v>-13</v>
      </c>
      <c r="E17" s="1"/>
    </row>
    <row r="18" spans="2:5" s="74" customFormat="1" x14ac:dyDescent="0.2">
      <c r="B18" s="60" t="s">
        <v>12</v>
      </c>
      <c r="C18" s="243">
        <v>2.9</v>
      </c>
      <c r="D18" s="244">
        <v>-6.8</v>
      </c>
      <c r="E18" s="1"/>
    </row>
    <row r="19" spans="2:5" s="74" customFormat="1" x14ac:dyDescent="0.2">
      <c r="B19" s="34" t="s">
        <v>93</v>
      </c>
      <c r="C19" s="102">
        <v>22.6</v>
      </c>
      <c r="D19" s="103">
        <v>17.8</v>
      </c>
      <c r="E19" s="1"/>
    </row>
    <row r="20" spans="2:5" s="74" customFormat="1" ht="13.5" thickBot="1" x14ac:dyDescent="0.25">
      <c r="B20" s="9" t="s">
        <v>121</v>
      </c>
      <c r="C20" s="131">
        <v>12.000000000000002</v>
      </c>
      <c r="D20" s="132">
        <v>-0.7</v>
      </c>
      <c r="E20" s="1"/>
    </row>
    <row r="21" spans="2:5" x14ac:dyDescent="0.2">
      <c r="C21" s="135"/>
      <c r="D21" s="136"/>
    </row>
    <row r="22" spans="2:5" x14ac:dyDescent="0.2">
      <c r="B22" s="22" t="s">
        <v>23</v>
      </c>
      <c r="C22" s="100"/>
      <c r="D22" s="101"/>
      <c r="E22" s="1"/>
    </row>
    <row r="23" spans="2:5" s="74" customFormat="1" x14ac:dyDescent="0.2">
      <c r="B23" s="19" t="s">
        <v>22</v>
      </c>
      <c r="C23" s="100">
        <v>-1.2</v>
      </c>
      <c r="D23" s="101">
        <v>6.6</v>
      </c>
      <c r="E23" s="1"/>
    </row>
    <row r="24" spans="2:5" s="74" customFormat="1" x14ac:dyDescent="0.2">
      <c r="B24" s="19" t="s">
        <v>240</v>
      </c>
      <c r="C24" s="100">
        <v>44.5</v>
      </c>
      <c r="D24" s="101">
        <v>24</v>
      </c>
      <c r="E24" s="1"/>
    </row>
    <row r="25" spans="2:5" x14ac:dyDescent="0.2">
      <c r="B25" s="60" t="s">
        <v>11</v>
      </c>
      <c r="C25" s="243">
        <v>23.7</v>
      </c>
      <c r="D25" s="244">
        <v>6.3</v>
      </c>
      <c r="E25" s="1"/>
    </row>
    <row r="26" spans="2:5" s="74" customFormat="1" x14ac:dyDescent="0.2">
      <c r="B26" s="60" t="s">
        <v>12</v>
      </c>
      <c r="C26" s="243">
        <v>20.8</v>
      </c>
      <c r="D26" s="244">
        <v>17.7</v>
      </c>
      <c r="E26" s="1"/>
    </row>
    <row r="27" spans="2:5" x14ac:dyDescent="0.2">
      <c r="B27" s="34" t="s">
        <v>93</v>
      </c>
      <c r="C27" s="102">
        <v>29.6</v>
      </c>
      <c r="D27" s="103">
        <v>22.5</v>
      </c>
      <c r="E27" s="1"/>
    </row>
    <row r="28" spans="2:5" s="74" customFormat="1" ht="13.5" thickBot="1" x14ac:dyDescent="0.25">
      <c r="B28" s="9" t="s">
        <v>121</v>
      </c>
      <c r="C28" s="131">
        <v>72.900000000000006</v>
      </c>
      <c r="D28" s="132">
        <v>53.1</v>
      </c>
      <c r="E28" s="1"/>
    </row>
    <row r="29" spans="2:5" s="74" customFormat="1" x14ac:dyDescent="0.2">
      <c r="B29" s="8"/>
      <c r="C29" s="194"/>
      <c r="D29" s="195"/>
      <c r="E29" s="1"/>
    </row>
    <row r="30" spans="2:5" x14ac:dyDescent="0.2">
      <c r="B30" s="22" t="s">
        <v>190</v>
      </c>
      <c r="C30" s="100">
        <v>12.04</v>
      </c>
      <c r="D30" s="101">
        <v>-0.7</v>
      </c>
      <c r="E30" s="1"/>
    </row>
    <row r="31" spans="2:5" s="74" customFormat="1" x14ac:dyDescent="0.2">
      <c r="B31" s="19" t="s">
        <v>123</v>
      </c>
      <c r="C31" s="100">
        <v>-3.6</v>
      </c>
      <c r="D31" s="101">
        <v>-3.8</v>
      </c>
      <c r="E31" s="1"/>
    </row>
    <row r="32" spans="2:5" s="74" customFormat="1" x14ac:dyDescent="0.2">
      <c r="B32" s="19" t="s">
        <v>16</v>
      </c>
      <c r="C32" s="100">
        <v>-0.68200000000000005</v>
      </c>
      <c r="D32" s="101">
        <v>-0.4</v>
      </c>
      <c r="E32" s="1"/>
    </row>
    <row r="33" spans="2:5" x14ac:dyDescent="0.2">
      <c r="B33" s="19" t="s">
        <v>122</v>
      </c>
      <c r="C33" s="100">
        <v>0.47799999999999998</v>
      </c>
      <c r="D33" s="101">
        <v>-2.2999999999999998</v>
      </c>
      <c r="E33" s="1"/>
    </row>
    <row r="34" spans="2:5" x14ac:dyDescent="0.2">
      <c r="B34" s="34" t="s">
        <v>18</v>
      </c>
      <c r="C34" s="102">
        <v>0.46100000000000002</v>
      </c>
      <c r="D34" s="103">
        <v>0.2</v>
      </c>
      <c r="E34" s="1"/>
    </row>
    <row r="35" spans="2:5" s="74" customFormat="1" ht="13.5" thickBot="1" x14ac:dyDescent="0.25">
      <c r="B35" s="9" t="s">
        <v>7</v>
      </c>
      <c r="C35" s="131">
        <v>8.6999999999999993</v>
      </c>
      <c r="D35" s="132">
        <v>-7</v>
      </c>
      <c r="E35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B1:D24"/>
  <sheetViews>
    <sheetView showGridLines="0" zoomScaleNormal="100" zoomScaleSheetLayoutView="85" workbookViewId="0"/>
  </sheetViews>
  <sheetFormatPr defaultRowHeight="12.75" x14ac:dyDescent="0.2"/>
  <cols>
    <col min="2" max="2" width="47.5703125" customWidth="1"/>
    <col min="3" max="4" width="10.7109375" customWidth="1"/>
  </cols>
  <sheetData>
    <row r="1" spans="2:4" x14ac:dyDescent="0.2">
      <c r="B1" s="1"/>
      <c r="C1" s="1" t="s">
        <v>254</v>
      </c>
      <c r="D1" s="1"/>
    </row>
    <row r="2" spans="2:4" ht="20.25" x14ac:dyDescent="0.3">
      <c r="B2" s="15" t="s">
        <v>120</v>
      </c>
      <c r="C2" s="1"/>
      <c r="D2" s="1"/>
    </row>
    <row r="3" spans="2:4" x14ac:dyDescent="0.2">
      <c r="B3" s="14" t="s">
        <v>247</v>
      </c>
      <c r="C3" s="1"/>
      <c r="D3" s="1"/>
    </row>
    <row r="4" spans="2:4" ht="13.5" thickBot="1" x14ac:dyDescent="0.25">
      <c r="B4" s="2"/>
      <c r="C4" s="1"/>
      <c r="D4" s="1"/>
    </row>
    <row r="5" spans="2:4" ht="30" customHeight="1" thickBot="1" x14ac:dyDescent="0.25">
      <c r="B5" s="73" t="s">
        <v>197</v>
      </c>
      <c r="C5" s="140" t="s">
        <v>203</v>
      </c>
      <c r="D5" s="241" t="s">
        <v>145</v>
      </c>
    </row>
    <row r="6" spans="2:4" x14ac:dyDescent="0.2">
      <c r="B6" s="22" t="s">
        <v>146</v>
      </c>
      <c r="C6" s="24"/>
      <c r="D6" s="23"/>
    </row>
    <row r="7" spans="2:4" x14ac:dyDescent="0.2">
      <c r="B7" s="19" t="s">
        <v>22</v>
      </c>
      <c r="C7" s="100">
        <v>273.89999999999998</v>
      </c>
      <c r="D7" s="101">
        <v>286.60000000000002</v>
      </c>
    </row>
    <row r="8" spans="2:4" x14ac:dyDescent="0.2">
      <c r="B8" s="19" t="s">
        <v>240</v>
      </c>
      <c r="C8" s="100">
        <v>131.5</v>
      </c>
      <c r="D8" s="101">
        <v>117.19999999999999</v>
      </c>
    </row>
    <row r="9" spans="2:4" x14ac:dyDescent="0.2">
      <c r="B9" s="34" t="s">
        <v>93</v>
      </c>
      <c r="C9" s="102">
        <v>77</v>
      </c>
      <c r="D9" s="103">
        <v>66.099999999999994</v>
      </c>
    </row>
    <row r="10" spans="2:4" ht="13.5" thickBot="1" x14ac:dyDescent="0.25">
      <c r="B10" s="9" t="s">
        <v>121</v>
      </c>
      <c r="C10" s="131">
        <v>482.4</v>
      </c>
      <c r="D10" s="132">
        <v>469.90000000000003</v>
      </c>
    </row>
    <row r="11" spans="2:4" x14ac:dyDescent="0.2">
      <c r="B11" s="8"/>
      <c r="C11" s="133"/>
      <c r="D11" s="134"/>
    </row>
    <row r="12" spans="2:4" x14ac:dyDescent="0.2">
      <c r="B12" s="22" t="s">
        <v>26</v>
      </c>
      <c r="C12" s="100"/>
      <c r="D12" s="101"/>
    </row>
    <row r="13" spans="2:4" s="74" customFormat="1" x14ac:dyDescent="0.2">
      <c r="B13" s="19" t="s">
        <v>22</v>
      </c>
      <c r="C13" s="100">
        <v>-4.4000000000000004</v>
      </c>
      <c r="D13" s="101">
        <v>1.3</v>
      </c>
    </row>
    <row r="14" spans="2:4" s="74" customFormat="1" x14ac:dyDescent="0.2">
      <c r="B14" s="19" t="s">
        <v>240</v>
      </c>
      <c r="C14" s="100">
        <v>-6.1999999999999993</v>
      </c>
      <c r="D14" s="101">
        <v>-19.8</v>
      </c>
    </row>
    <row r="15" spans="2:4" s="74" customFormat="1" x14ac:dyDescent="0.2">
      <c r="B15" s="19" t="s">
        <v>93</v>
      </c>
      <c r="C15" s="100">
        <v>22.6</v>
      </c>
      <c r="D15" s="101">
        <v>17.8</v>
      </c>
    </row>
    <row r="16" spans="2:4" x14ac:dyDescent="0.2">
      <c r="B16" s="34" t="s">
        <v>123</v>
      </c>
      <c r="C16" s="102">
        <v>-3.6011019999999112</v>
      </c>
      <c r="D16" s="103">
        <v>-3.8</v>
      </c>
    </row>
    <row r="17" spans="2:4" s="74" customFormat="1" ht="13.5" thickBot="1" x14ac:dyDescent="0.25">
      <c r="B17" s="9" t="s">
        <v>121</v>
      </c>
      <c r="C17" s="131">
        <v>8.3988980000000915</v>
      </c>
      <c r="D17" s="132">
        <v>-4.4999999999999991</v>
      </c>
    </row>
    <row r="18" spans="2:4" x14ac:dyDescent="0.2">
      <c r="C18" s="135"/>
      <c r="D18" s="136"/>
    </row>
    <row r="19" spans="2:4" x14ac:dyDescent="0.2">
      <c r="B19" s="22" t="s">
        <v>23</v>
      </c>
      <c r="C19" s="100"/>
      <c r="D19" s="101"/>
    </row>
    <row r="20" spans="2:4" s="74" customFormat="1" x14ac:dyDescent="0.2">
      <c r="B20" s="19" t="s">
        <v>22</v>
      </c>
      <c r="C20" s="100">
        <v>-1.2</v>
      </c>
      <c r="D20" s="101">
        <v>6.6</v>
      </c>
    </row>
    <row r="21" spans="2:4" s="74" customFormat="1" x14ac:dyDescent="0.2">
      <c r="B21" s="19" t="s">
        <v>240</v>
      </c>
      <c r="C21" s="100">
        <v>44.5</v>
      </c>
      <c r="D21" s="101">
        <v>24</v>
      </c>
    </row>
    <row r="22" spans="2:4" x14ac:dyDescent="0.2">
      <c r="B22" s="19" t="s">
        <v>93</v>
      </c>
      <c r="C22" s="100">
        <v>29.6</v>
      </c>
      <c r="D22" s="101">
        <v>22.5</v>
      </c>
    </row>
    <row r="23" spans="2:4" x14ac:dyDescent="0.2">
      <c r="B23" s="34" t="s">
        <v>123</v>
      </c>
      <c r="C23" s="102">
        <v>-3.6011019999999112</v>
      </c>
      <c r="D23" s="103">
        <v>-3.8</v>
      </c>
    </row>
    <row r="24" spans="2:4" s="74" customFormat="1" ht="13.5" thickBot="1" x14ac:dyDescent="0.25">
      <c r="B24" s="9" t="s">
        <v>121</v>
      </c>
      <c r="C24" s="131">
        <v>69.298898000000094</v>
      </c>
      <c r="D24" s="132">
        <v>49.300000000000004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&amp;L&amp;K03-021Copyright © 2016 TomTom International BV. All rights reserved.</oddHeader>
    <oddFooter>&amp;L&amp;"Arial,Bold"TomTom Investor Relations&amp;"Arial,Regular"
+31 20 7575 194&amp;R&amp;"Arial,Bold"Page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37</vt:i4>
      </vt:variant>
    </vt:vector>
  </HeadingPairs>
  <TitlesOfParts>
    <vt:vector size="51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7. Segment reporting (ppt)</vt:lpstr>
      <vt:lpstr>8. Earnings per share</vt:lpstr>
      <vt:lpstr>9. Shareholders’ equity</vt:lpstr>
      <vt:lpstr>10. Stat of Income (Q)</vt:lpstr>
      <vt:lpstr>11. Balance Sheet (Q)</vt:lpstr>
      <vt:lpstr>12. CF (Q)</vt:lpstr>
      <vt:lpstr>'4. Cons Balance Sheet'!Consolidated_condensed_balance_sheet</vt:lpstr>
      <vt:lpstr>'6. Cons Stat of Chang in Equity'!Consolidated_condensed_balance_sheet</vt:lpstr>
      <vt:lpstr>Consolidated_condensed_BS</vt:lpstr>
      <vt:lpstr>'10. Stat of Income (Q)'!Consolidated_condensed_statement_of_income</vt:lpstr>
      <vt:lpstr>'11. Balance Sheet (Q)'!Consolidated_condensed_statement_of_income</vt:lpstr>
      <vt:lpstr>'2. Cons Stat of Income'!Consolidated_condensed_statement_of_income</vt:lpstr>
      <vt:lpstr>'3. Cons Stat of Comp Income'!Consolidated_condensed_statement_of_income</vt:lpstr>
      <vt:lpstr>'12. CF (Q)'!Consolidated_condensed_statements_of_cash_flows</vt:lpstr>
      <vt:lpstr>'5. Cons Stat of CF'!Consolidated_condensed_statements_of_cash_flows</vt:lpstr>
      <vt:lpstr>'1. Key figures table'!Key_figures</vt:lpstr>
      <vt:lpstr>'7. Segment reporting'!Key_figures</vt:lpstr>
      <vt:lpstr>'7. Segment reporting (ppt)'!Key_figures</vt:lpstr>
      <vt:lpstr>'8. Earnings per share'!Key_figures</vt:lpstr>
      <vt:lpstr>'9. Shareholders’ equity'!Key_figures</vt:lpstr>
      <vt:lpstr>'1. Key figures table'!Print_Area</vt:lpstr>
      <vt:lpstr>'10. Stat of Income (Q)'!Print_Area</vt:lpstr>
      <vt:lpstr>'11. Balance Sheet (Q)'!Print_Area</vt:lpstr>
      <vt:lpstr>'12. CF (Q)'!Print_Area</vt:lpstr>
      <vt:lpstr>'2. Cons Stat of Income'!Print_Area</vt:lpstr>
      <vt:lpstr>'3. Cons Stat of Comp Income'!Print_Area</vt:lpstr>
      <vt:lpstr>'4. Cons Balance Sheet'!Print_Area</vt:lpstr>
      <vt:lpstr>'5. Cons Stat of CF'!Print_Area</vt:lpstr>
      <vt:lpstr>'6. Cons Stat of Chang in Equity'!Print_Area</vt:lpstr>
      <vt:lpstr>'7. Segment reporting'!Print_Area</vt:lpstr>
      <vt:lpstr>'7. Segment reporting (ppt)'!Print_Area</vt:lpstr>
      <vt:lpstr>'8. Earnings per share'!Print_Area</vt:lpstr>
      <vt:lpstr>'9. Shareholders’ equity'!Print_Area</vt:lpstr>
      <vt:lpstr>Cover!Print_Area</vt:lpstr>
      <vt:lpstr>'1. Key figures table'!Print_Titles</vt:lpstr>
      <vt:lpstr>'10. Stat of Income (Q)'!Table_1Income</vt:lpstr>
      <vt:lpstr>'11. Balance Sheet (Q)'!Table_1Income</vt:lpstr>
      <vt:lpstr>'12. CF (Q)'!Table_1Income</vt:lpstr>
      <vt:lpstr>'2. Cons Stat of Income'!Table_1Income</vt:lpstr>
      <vt:lpstr>'3. Cons Stat of Comp Income'!Table_1Income</vt:lpstr>
      <vt:lpstr>'4. Cons Balance Sheet'!Table_1Income</vt:lpstr>
      <vt:lpstr>'5. Cons Stat of CF'!Table_1Income</vt:lpstr>
      <vt:lpstr>'6. Cons Stat of Chang in Equity'!Table_1Income</vt:lpstr>
    </vt:vector>
  </TitlesOfParts>
  <Company>Tangelo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Bisera Grubesic</dc:creator>
  <cp:lastModifiedBy>Bisera Grubesic</cp:lastModifiedBy>
  <cp:lastPrinted>2016-07-18T17:13:19Z</cp:lastPrinted>
  <dcterms:created xsi:type="dcterms:W3CDTF">2014-01-10T15:24:48Z</dcterms:created>
  <dcterms:modified xsi:type="dcterms:W3CDTF">2016-07-18T17:14:44Z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ExcelTables_WEBSITE_Q2 2015 FINAL.xlsx</vt:lpwstr>
  </property>
</Properties>
</file>