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pantazid\Desktop\"/>
    </mc:Choice>
  </mc:AlternateContent>
  <xr:revisionPtr revIDLastSave="0" documentId="13_ncr:1_{31CCC128-BA01-4B1B-8C03-7C1BBEFEF6D8}" xr6:coauthVersionLast="36" xr6:coauthVersionMax="36" xr10:uidLastSave="{00000000-0000-0000-0000-000000000000}"/>
  <bookViews>
    <workbookView xWindow="0" yWindow="0" windowWidth="28800" windowHeight="11325" tabRatio="946" xr2:uid="{00000000-000D-0000-FFFF-FFFF00000000}"/>
  </bookViews>
  <sheets>
    <sheet name="Cover" sheetId="1" r:id="rId1"/>
    <sheet name="1. Key figures table" sheetId="2" r:id="rId2"/>
    <sheet name="2. Cons Stat of Income" sheetId="3" r:id="rId3"/>
    <sheet name="3. Cons Stat of Comp Income" sheetId="4" r:id="rId4"/>
    <sheet name="4. Cons Balance Sheet" sheetId="5" r:id="rId5"/>
    <sheet name="5. Cons Stat of CF" sheetId="6" r:id="rId6"/>
    <sheet name="6. Cons Stat of Chang in Equity" sheetId="7" r:id="rId7"/>
    <sheet name="7. Segment reporting" sheetId="8" r:id="rId8"/>
    <sheet name="8. Earnings per share" sheetId="9" r:id="rId9"/>
    <sheet name="9. Shareholders equity" sheetId="10" r:id="rId10"/>
    <sheet name="10. Discontinued operations" sheetId="11" r:id="rId11"/>
    <sheet name="11. Stat of Income (Q)" sheetId="12" r:id="rId12"/>
    <sheet name="12. Balance Sheet (Q)" sheetId="13" r:id="rId13"/>
    <sheet name="13. CF (Q)" sheetId="14" r:id="rId14"/>
  </sheets>
  <definedNames>
    <definedName name="_xlnm.Print_Area" localSheetId="1">'1. Key figures table'!$A$1:$I$74</definedName>
    <definedName name="_xlnm.Print_Area" localSheetId="10">'10. Discontinued operations'!$A$1:$E$43</definedName>
    <definedName name="_xlnm.Print_Area" localSheetId="11">'11. Stat of Income (Q)'!$A$1:$M$42</definedName>
    <definedName name="_xlnm.Print_Area" localSheetId="12">'12. Balance Sheet (Q)'!$A$1:$I$36</definedName>
    <definedName name="_xlnm.Print_Area" localSheetId="13">'13. CF (Q)'!$A$1:$M$30</definedName>
    <definedName name="_xlnm.Print_Area" localSheetId="2">'2. Cons Stat of Income'!$A$1:$G$46</definedName>
    <definedName name="_xlnm.Print_Area" localSheetId="3">'3. Cons Stat of Comp Income'!$A$1:$G$24</definedName>
    <definedName name="_xlnm.Print_Area" localSheetId="4">'4. Cons Balance Sheet'!$A$1:$E$47</definedName>
    <definedName name="_xlnm.Print_Area" localSheetId="5">'5. Cons Stat of CF'!$A$1:$G$44</definedName>
    <definedName name="_xlnm.Print_Area" localSheetId="6">'6. Cons Stat of Chang in Equity'!$A$1:$K$38</definedName>
    <definedName name="_xlnm.Print_Area" localSheetId="7">'7. Segment reporting'!$A$1:$E$36</definedName>
    <definedName name="_xlnm.Print_Area" localSheetId="8">'8. Earnings per share'!$A$1:$E$18</definedName>
    <definedName name="_xlnm.Print_Area" localSheetId="9">'9. Shareholders equity'!$A$1:$G$14</definedName>
    <definedName name="_xlnm.Print_Area" localSheetId="0">Cover!$A$1:$N$37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7" i="12" l="1"/>
  <c r="H27" i="12"/>
  <c r="J34" i="12"/>
  <c r="H34" i="12" l="1"/>
  <c r="W12" i="12" l="1"/>
  <c r="D5" i="9"/>
  <c r="C5" i="9"/>
  <c r="D5" i="8"/>
  <c r="C5" i="8"/>
  <c r="L27" i="14" l="1"/>
  <c r="J27" i="14"/>
  <c r="L22" i="14"/>
  <c r="J22" i="14"/>
  <c r="H22" i="14"/>
  <c r="L20" i="14"/>
  <c r="J20" i="14"/>
  <c r="H20" i="14"/>
  <c r="L18" i="14"/>
  <c r="J18" i="14"/>
  <c r="H18" i="14"/>
  <c r="L16" i="14"/>
  <c r="J16" i="14"/>
  <c r="H16" i="14"/>
  <c r="L15" i="14"/>
  <c r="J15" i="14"/>
  <c r="H15" i="14"/>
  <c r="L14" i="14"/>
  <c r="J14" i="14"/>
  <c r="H14" i="14"/>
  <c r="L13" i="14"/>
  <c r="J13" i="14"/>
  <c r="H13" i="14"/>
  <c r="L11" i="14"/>
  <c r="J11" i="14"/>
  <c r="H11" i="14"/>
  <c r="L10" i="14"/>
  <c r="J10" i="14"/>
  <c r="H10" i="14"/>
  <c r="L9" i="14"/>
  <c r="J9" i="14"/>
  <c r="H9" i="14"/>
  <c r="L8" i="14"/>
  <c r="J8" i="14"/>
  <c r="H8" i="14"/>
  <c r="L7" i="14"/>
  <c r="J7" i="14"/>
  <c r="H7" i="14"/>
  <c r="L6" i="14"/>
  <c r="J6" i="14"/>
  <c r="H6" i="14"/>
  <c r="H5" i="14"/>
  <c r="H33" i="13"/>
  <c r="H35" i="13" s="1"/>
  <c r="H31" i="13"/>
  <c r="H29" i="13"/>
  <c r="H28" i="13"/>
  <c r="H27" i="13"/>
  <c r="H26" i="13"/>
  <c r="H25" i="13"/>
  <c r="H24" i="13"/>
  <c r="H23" i="13"/>
  <c r="H22" i="13"/>
  <c r="H21" i="13"/>
  <c r="H19" i="13"/>
  <c r="H17" i="13"/>
  <c r="H16" i="13"/>
  <c r="H15" i="13"/>
  <c r="H14" i="13"/>
  <c r="H13" i="13"/>
  <c r="H12" i="13"/>
  <c r="H11" i="13"/>
  <c r="H10" i="13"/>
  <c r="H9" i="13"/>
  <c r="H8" i="13"/>
  <c r="H7" i="13"/>
  <c r="L32" i="12"/>
  <c r="J32" i="12"/>
  <c r="H32" i="12"/>
  <c r="L31" i="12"/>
  <c r="J31" i="12"/>
  <c r="H31" i="12"/>
  <c r="L28" i="12"/>
  <c r="J28" i="12"/>
  <c r="H28" i="12"/>
  <c r="L27" i="12"/>
  <c r="L26" i="12"/>
  <c r="J26" i="12"/>
  <c r="H26" i="12"/>
  <c r="L24" i="12"/>
  <c r="J24" i="12"/>
  <c r="H24" i="12"/>
  <c r="L20" i="12"/>
  <c r="J20" i="12"/>
  <c r="H20" i="12"/>
  <c r="L18" i="12"/>
  <c r="J18" i="12"/>
  <c r="H18" i="12"/>
  <c r="L17" i="12"/>
  <c r="J17" i="12"/>
  <c r="H17" i="12"/>
  <c r="L16" i="12"/>
  <c r="J16" i="12"/>
  <c r="H16" i="12"/>
  <c r="L15" i="12"/>
  <c r="J15" i="12"/>
  <c r="H15" i="12"/>
  <c r="L14" i="12"/>
  <c r="J14" i="12"/>
  <c r="H14" i="12"/>
  <c r="L12" i="12"/>
  <c r="H12" i="12"/>
  <c r="L11" i="12"/>
  <c r="J11" i="12"/>
  <c r="H11" i="12"/>
  <c r="L10" i="12"/>
  <c r="J10" i="12"/>
  <c r="H10" i="12"/>
  <c r="L6" i="12"/>
  <c r="J6" i="12"/>
  <c r="H6" i="12"/>
  <c r="H5" i="12"/>
  <c r="B30" i="11"/>
  <c r="B22" i="11"/>
  <c r="D6" i="11"/>
  <c r="C6" i="11"/>
  <c r="B3" i="10"/>
  <c r="B3" i="9"/>
  <c r="B3" i="8"/>
  <c r="B3" i="7"/>
  <c r="F5" i="6"/>
  <c r="E5" i="6"/>
  <c r="D5" i="6"/>
  <c r="C5" i="6"/>
  <c r="B3" i="6"/>
  <c r="D5" i="5"/>
  <c r="C5" i="5"/>
  <c r="B3" i="5"/>
  <c r="B22" i="4"/>
  <c r="F5" i="4"/>
  <c r="E5" i="4"/>
  <c r="D5" i="4"/>
  <c r="C5" i="4"/>
  <c r="B3" i="4"/>
  <c r="F5" i="3"/>
  <c r="E5" i="3"/>
  <c r="D5" i="3"/>
  <c r="C5" i="3"/>
  <c r="B3" i="3"/>
  <c r="G28" i="2"/>
  <c r="F28" i="2"/>
  <c r="L24" i="14" l="1"/>
  <c r="J24" i="14"/>
  <c r="H27" i="14"/>
  <c r="H24" i="14"/>
</calcChain>
</file>

<file path=xl/sharedStrings.xml><?xml version="1.0" encoding="utf-8"?>
<sst xmlns="http://schemas.openxmlformats.org/spreadsheetml/2006/main" count="839" uniqueCount="269">
  <si>
    <t>Key figures</t>
  </si>
  <si>
    <t>Second quarter and half year 2019 results</t>
  </si>
  <si>
    <t>(€ in millions, unless stated otherwise)</t>
  </si>
  <si>
    <t>Q2 '19</t>
  </si>
  <si>
    <t>Q2 '18</t>
  </si>
  <si>
    <t>y.o.y. change</t>
  </si>
  <si>
    <t>H1 '19</t>
  </si>
  <si>
    <t>H1 '18</t>
  </si>
  <si>
    <t>Location Technology</t>
  </si>
  <si>
    <t>Consumer</t>
  </si>
  <si>
    <t>REVENUE</t>
  </si>
  <si>
    <t>GROSS RESULT</t>
  </si>
  <si>
    <t>Gross margin</t>
  </si>
  <si>
    <t>EBITDA</t>
  </si>
  <si>
    <t>EBITDA margin</t>
  </si>
  <si>
    <t>NET RESULT</t>
  </si>
  <si>
    <t>FCF as a % of revenue</t>
  </si>
  <si>
    <t>Adjusted EPS - fully diluted</t>
  </si>
  <si>
    <t xml:space="preserve">Automotive </t>
  </si>
  <si>
    <t xml:space="preserve">Enterprise </t>
  </si>
  <si>
    <t>Total Location Technology revenue</t>
  </si>
  <si>
    <t>Location Technology segment EBITDA</t>
  </si>
  <si>
    <t>EBITDA margin (%)</t>
  </si>
  <si>
    <t>Location Technology segment EBIT</t>
  </si>
  <si>
    <t>EBIT margin (%)</t>
  </si>
  <si>
    <t>Consumer products</t>
  </si>
  <si>
    <t>Automotive hardware</t>
  </si>
  <si>
    <t>Total Consumer revenue</t>
  </si>
  <si>
    <t>Consumer segment EBITDA</t>
  </si>
  <si>
    <t>Consumer segment EBIT</t>
  </si>
  <si>
    <t>Net result and adjusted EPS</t>
  </si>
  <si>
    <t>Net result from continuing operations</t>
  </si>
  <si>
    <t>Movement of deferred and unbilled revenue</t>
  </si>
  <si>
    <t>Acquisition related amortization</t>
  </si>
  <si>
    <t>Tax impact</t>
  </si>
  <si>
    <t>Adjusted net result</t>
  </si>
  <si>
    <t>Adjusted EPS, € fully diluted</t>
  </si>
  <si>
    <t>Net movement of deferred and unbilled revenues per segment</t>
  </si>
  <si>
    <t>(€ in millions)</t>
  </si>
  <si>
    <t>Automotive</t>
  </si>
  <si>
    <t>Enterprise</t>
  </si>
  <si>
    <t>Total</t>
  </si>
  <si>
    <t>Deferred revenue balance by segment</t>
  </si>
  <si>
    <t>30 June 2019</t>
  </si>
  <si>
    <t>31 December 2018</t>
  </si>
  <si>
    <t>CAPEX (excluding acquisitions)</t>
  </si>
  <si>
    <t>Map content and mapmaking platform</t>
  </si>
  <si>
    <t>Other</t>
  </si>
  <si>
    <t>Total continuing operations</t>
  </si>
  <si>
    <t>Telematics</t>
  </si>
  <si>
    <t>Consolidated condensed statement of income</t>
  </si>
  <si>
    <t>(€ in thousands)</t>
  </si>
  <si>
    <t>H1 '19 Unaudited</t>
  </si>
  <si>
    <t>H1 '18 Unaudited</t>
  </si>
  <si>
    <t>Cost of sales</t>
  </si>
  <si>
    <t>GROSS PROFIT</t>
  </si>
  <si>
    <t>Research and development expenses</t>
  </si>
  <si>
    <t>Amortisation of technology and databases</t>
  </si>
  <si>
    <t>Marketing expenses</t>
  </si>
  <si>
    <t>Selling, general and administrative expenses</t>
  </si>
  <si>
    <t>TOTAL OPERATING EXPENSES</t>
  </si>
  <si>
    <t>OPERATING RESULT</t>
  </si>
  <si>
    <t>Financial income/(expense) and result associate</t>
  </si>
  <si>
    <t>RESULT BEFORE TAX</t>
  </si>
  <si>
    <t>Income tax gain/(expense)</t>
  </si>
  <si>
    <t>Result after tax from discontinued operations</t>
  </si>
  <si>
    <t>Net profit on business disposal</t>
  </si>
  <si>
    <t>Total net result from discontinued operations</t>
  </si>
  <si>
    <t>Attributable to:</t>
  </si>
  <si>
    <t>- Equity holders of the parent</t>
  </si>
  <si>
    <t>- Non-controlling interests</t>
  </si>
  <si>
    <t>EARNINGS PER SHARE (in €)</t>
  </si>
  <si>
    <t>Basic</t>
  </si>
  <si>
    <t>Diluted</t>
  </si>
  <si>
    <t>EARNINGS PER SHARE FROM CONTINUING OPERATIONS (in €)</t>
  </si>
  <si>
    <t xml:space="preserve">OTHER COMPREHENSIVE INCOME </t>
  </si>
  <si>
    <t>Items that will not be reclassified to profit or loss</t>
  </si>
  <si>
    <t>Actuarial losses on defined benefit plans</t>
  </si>
  <si>
    <t>Items that may be subsequently reclassified to profit or loss</t>
  </si>
  <si>
    <t>Currency translation differences</t>
  </si>
  <si>
    <t>Recycled currency translation differences on disposal of foreign operations</t>
  </si>
  <si>
    <t>TOTAL COMPREHENSIVE INCOME FOR THE PERIOD</t>
  </si>
  <si>
    <t>Consolidated condensed balance sheet</t>
  </si>
  <si>
    <t>Goodwill</t>
  </si>
  <si>
    <t>Other intangible assets</t>
  </si>
  <si>
    <t>Property, plant and equipment</t>
  </si>
  <si>
    <t>Lease assets</t>
  </si>
  <si>
    <t>Other contract related assets</t>
  </si>
  <si>
    <t>Investments in associates</t>
  </si>
  <si>
    <t>Deferred tax assets</t>
  </si>
  <si>
    <t>Total non-current assets</t>
  </si>
  <si>
    <t>Inventories</t>
  </si>
  <si>
    <t>Trade receivables</t>
  </si>
  <si>
    <t>Unbilled receivables</t>
  </si>
  <si>
    <t>Other receivables and prepayments</t>
  </si>
  <si>
    <t>Cash and cash equivalents</t>
  </si>
  <si>
    <t>Assets held for sale</t>
  </si>
  <si>
    <t>Total current assets</t>
  </si>
  <si>
    <t>Total assets</t>
  </si>
  <si>
    <t>Share capital</t>
  </si>
  <si>
    <t>Share premium</t>
  </si>
  <si>
    <t>Treasury shares</t>
  </si>
  <si>
    <t>Accumulated deficit</t>
  </si>
  <si>
    <t>Non-controlling interests</t>
  </si>
  <si>
    <t>Total equity</t>
  </si>
  <si>
    <t>Lease liabilities</t>
  </si>
  <si>
    <t>Deferred tax liability</t>
  </si>
  <si>
    <t>Provisions</t>
  </si>
  <si>
    <t>Deferred revenue</t>
  </si>
  <si>
    <t>Total non-current liabilities</t>
  </si>
  <si>
    <t>Trade payables</t>
  </si>
  <si>
    <t>Other contract related liabilities</t>
  </si>
  <si>
    <t>Income taxes</t>
  </si>
  <si>
    <t>Accruals and other liabilities</t>
  </si>
  <si>
    <t>Liabilities associated with assets held for sale</t>
  </si>
  <si>
    <t>Total current liabilities</t>
  </si>
  <si>
    <t>Total equity and liabilities</t>
  </si>
  <si>
    <t>Consolidated condensed statement of cash flows</t>
  </si>
  <si>
    <t>Operating result from continuing operations</t>
  </si>
  <si>
    <t>Operating result from discontinued operations</t>
  </si>
  <si>
    <t>Operating result</t>
  </si>
  <si>
    <t>Financial losses</t>
  </si>
  <si>
    <t>Depreciation and amortization</t>
  </si>
  <si>
    <t>Change in provisions</t>
  </si>
  <si>
    <t>Equity-settled stock compensation expenses</t>
  </si>
  <si>
    <t>Changes in working capital:</t>
  </si>
  <si>
    <t>Change in inventories</t>
  </si>
  <si>
    <t>Change in receivables and prepayments</t>
  </si>
  <si>
    <t>Change in liabilities (excluding provisions)</t>
  </si>
  <si>
    <t>Cash generated from operations</t>
  </si>
  <si>
    <t>Interest received</t>
  </si>
  <si>
    <t>Interest paid</t>
  </si>
  <si>
    <t>Corporate income taxes paid</t>
  </si>
  <si>
    <t>Cash generated from operating activities</t>
  </si>
  <si>
    <t>Investments in intangible assets</t>
  </si>
  <si>
    <t>Investments in property, plant and equipment</t>
  </si>
  <si>
    <t>Net cash flow on disposal of subsidiaries and businesses</t>
  </si>
  <si>
    <t>Dividends received</t>
  </si>
  <si>
    <t>Change in lease liabilities</t>
  </si>
  <si>
    <t>Change in non-controlling interest</t>
  </si>
  <si>
    <t>Capital repayment</t>
  </si>
  <si>
    <t>Proceeds on issue of ordinary shares</t>
  </si>
  <si>
    <t>Cash used by financing activities</t>
  </si>
  <si>
    <t>Net increase in cash and cash equivalents</t>
  </si>
  <si>
    <t>Cash and cash equivalents at the beginning of period</t>
  </si>
  <si>
    <t>Exchange rate changes on cash balances held in foreign currencies</t>
  </si>
  <si>
    <t>Cash and cash equivalents at the end of the period</t>
  </si>
  <si>
    <t>Consolidated statement of changes in equity</t>
  </si>
  <si>
    <t>Shareholder's equity</t>
  </si>
  <si>
    <t>COMPREHENSIVE INCOME</t>
  </si>
  <si>
    <t>Result for the year</t>
  </si>
  <si>
    <t>OTHER COMPREHENSIVE INCOME</t>
  </si>
  <si>
    <t>Disposal of subsidiary</t>
  </si>
  <si>
    <t>TOTAL OTHER COMPREHENSIVE INCOME</t>
  </si>
  <si>
    <t>TOTAL COMPREHENSIVE INCOME</t>
  </si>
  <si>
    <t>TRANSACTIONS WITH OWNERS</t>
  </si>
  <si>
    <t>Change in minority interest</t>
  </si>
  <si>
    <t>Capital repayment and share consolidation</t>
  </si>
  <si>
    <t>OTHER MOVEMENTS</t>
  </si>
  <si>
    <t>Transfers between reserves</t>
  </si>
  <si>
    <t>BALANCE AS AT 30 JUNE 2018</t>
  </si>
  <si>
    <t>BALANCE AS AT 30 JUNE 2019</t>
  </si>
  <si>
    <t xml:space="preserve"> </t>
  </si>
  <si>
    <t>Segment reporting</t>
  </si>
  <si>
    <t>Revenue</t>
  </si>
  <si>
    <t>External customers</t>
  </si>
  <si>
    <t>Inter-segment</t>
  </si>
  <si>
    <t>Eliminations</t>
  </si>
  <si>
    <t>Revenue by nature</t>
  </si>
  <si>
    <t>License revenue</t>
  </si>
  <si>
    <t>Service revenue</t>
  </si>
  <si>
    <t>Sale of goods revenue</t>
  </si>
  <si>
    <t>Revenue by timing of revenue recognition</t>
  </si>
  <si>
    <t>Goods and services transferred at a point in time</t>
  </si>
  <si>
    <t>Goods and services transferred over time</t>
  </si>
  <si>
    <t>EBIT</t>
  </si>
  <si>
    <t>Total segment EBIT</t>
  </si>
  <si>
    <t>Unallocated expenses</t>
  </si>
  <si>
    <t>Financial (expense)/income</t>
  </si>
  <si>
    <t>Earnings per share</t>
  </si>
  <si>
    <t>Earnings (€ in thousands)</t>
  </si>
  <si>
    <t>Net result attributed to equity holders</t>
  </si>
  <si>
    <t>Net result from discontinued operations</t>
  </si>
  <si>
    <t>Number of shares (in thousands)</t>
  </si>
  <si>
    <t>Weighted average number of ordinary shares for basic EPS</t>
  </si>
  <si>
    <t>Effect of dilutive potential ordinary shares (in thousands)</t>
  </si>
  <si>
    <t>Share options and restricted stocks</t>
  </si>
  <si>
    <t>Weighted average number of ordinary shares for diluted EPS</t>
  </si>
  <si>
    <t>(€ in thousands)
Unaudited</t>
  </si>
  <si>
    <t>(€ in thousands)
Audited</t>
  </si>
  <si>
    <t>Ordinary shares</t>
  </si>
  <si>
    <t>Preferred shares</t>
  </si>
  <si>
    <t>Total authorised</t>
  </si>
  <si>
    <t>Issued and fully paid</t>
  </si>
  <si>
    <t>Of which held in treasury</t>
  </si>
  <si>
    <t>Discontinued operations</t>
  </si>
  <si>
    <t>Gross result</t>
  </si>
  <si>
    <t>Operating expenses</t>
  </si>
  <si>
    <t>Net financial income</t>
  </si>
  <si>
    <t>Income tax expense</t>
  </si>
  <si>
    <t>Earnings per share from discontinued operations (in €)</t>
  </si>
  <si>
    <t>Transaction proceeds net of direct transaction costs</t>
  </si>
  <si>
    <t>Currency translation differences recycled to profit and loss</t>
  </si>
  <si>
    <t>Net assets disposed of</t>
  </si>
  <si>
    <t>Net cash flows</t>
  </si>
  <si>
    <t>Operating</t>
  </si>
  <si>
    <t>Investing</t>
  </si>
  <si>
    <t>Financing</t>
  </si>
  <si>
    <t>Net cash inflow</t>
  </si>
  <si>
    <t>Net cash inflow on business disposal</t>
  </si>
  <si>
    <t>Cash balances disposed of</t>
  </si>
  <si>
    <t>Last six quarters</t>
  </si>
  <si>
    <t>Q1 '18</t>
  </si>
  <si>
    <t>Q3 '18</t>
  </si>
  <si>
    <t>Q4 '18</t>
  </si>
  <si>
    <t>Q1 '19</t>
  </si>
  <si>
    <t>OPERATING RESULT (EBIT)</t>
  </si>
  <si>
    <t>EBIT margin</t>
  </si>
  <si>
    <t>Net result tax profit from discontinued operations</t>
  </si>
  <si>
    <t>EPS FROM CONTINUING OPERATIONS (in €)</t>
  </si>
  <si>
    <t>Diluted EPS</t>
  </si>
  <si>
    <t>Adjusted net result from continuing operations</t>
  </si>
  <si>
    <t>ASSETS</t>
  </si>
  <si>
    <t>Intangible assets</t>
  </si>
  <si>
    <t>Contract related assets</t>
  </si>
  <si>
    <t>Other non-current assets</t>
  </si>
  <si>
    <t>TOTAL ASSETS</t>
  </si>
  <si>
    <t>TOTAL EQUITY</t>
  </si>
  <si>
    <t>Lease liability</t>
  </si>
  <si>
    <t>Contract related liabilities</t>
  </si>
  <si>
    <t>TOTAL LIABILITIES</t>
  </si>
  <si>
    <t>TOTAL EQUITY AND LIABILITIES</t>
  </si>
  <si>
    <t>Net cash</t>
  </si>
  <si>
    <t>Net cash classified as held for sale</t>
  </si>
  <si>
    <t>Net cash of continuing operations</t>
  </si>
  <si>
    <t>Financial gains/(losses)</t>
  </si>
  <si>
    <t>Depreciation and amortisation</t>
  </si>
  <si>
    <t>CASH GENERATED FROM OPERATIONS</t>
  </si>
  <si>
    <t>Interest (paid)</t>
  </si>
  <si>
    <t>Corporate income taxes (paid)/received</t>
  </si>
  <si>
    <t>CASH FLOWS FROM OPERATING ACTIVITIES</t>
  </si>
  <si>
    <t>CASH FLOWS FROM INVESTING ACTIVITIES</t>
  </si>
  <si>
    <t>CASH FLOWS FROM FINANCING ACTIVITIES</t>
  </si>
  <si>
    <t>NET INCREASE/(DECREASE) IN CASH AND CASH EQUIVALENTS</t>
  </si>
  <si>
    <t>Free cash flow</t>
  </si>
  <si>
    <t>FCF from continuing operations as a % revenue</t>
  </si>
  <si>
    <t/>
  </si>
  <si>
    <r>
      <t>Changes in working capital</t>
    </r>
    <r>
      <rPr>
        <vertAlign val="superscript"/>
        <sz val="10"/>
        <color rgb="FF000000"/>
        <rFont val="Calibri"/>
        <family val="2"/>
        <scheme val="minor"/>
      </rPr>
      <t>1</t>
    </r>
  </si>
  <si>
    <r>
      <t>Diluted Adjusted EPS</t>
    </r>
    <r>
      <rPr>
        <vertAlign val="superscript"/>
        <sz val="10"/>
        <color rgb="FF000000"/>
        <rFont val="Calibri"/>
        <family val="2"/>
        <scheme val="minor"/>
      </rPr>
      <t>1</t>
    </r>
  </si>
  <si>
    <r>
      <rPr>
        <vertAlign val="superscript"/>
        <sz val="10"/>
        <color rgb="FF000000"/>
        <rFont val="Calibri"/>
        <family val="2"/>
        <scheme val="minor"/>
      </rPr>
      <t xml:space="preserve">1 </t>
    </r>
    <r>
      <rPr>
        <sz val="10"/>
        <color rgb="FF000000"/>
        <rFont val="Calibri"/>
        <family val="2"/>
        <scheme val="minor"/>
      </rPr>
      <t xml:space="preserve">Adjusted net result is calculated as net result of continuing operations attributed to equity holders adjusted for movement of deferred/unbilled revenue, impairments and acquisition related amortization on a post-tax basis. </t>
    </r>
  </si>
  <si>
    <r>
      <t>Other reserves</t>
    </r>
    <r>
      <rPr>
        <vertAlign val="superscript"/>
        <sz val="10"/>
        <color rgb="FF000000"/>
        <rFont val="Calibri"/>
        <family val="2"/>
        <scheme val="minor"/>
      </rPr>
      <t>1</t>
    </r>
  </si>
  <si>
    <r>
      <rPr>
        <sz val="10"/>
        <color rgb="FF000000"/>
        <rFont val="Calibri"/>
        <family val="2"/>
        <scheme val="minor"/>
      </rPr>
      <t xml:space="preserve"> </t>
    </r>
    <r>
      <rPr>
        <vertAlign val="superscript"/>
        <sz val="10"/>
        <color rgb="FF000000"/>
        <rFont val="Calibri"/>
        <family val="2"/>
        <scheme val="minor"/>
      </rPr>
      <t>1</t>
    </r>
    <r>
      <rPr>
        <sz val="10"/>
        <color rgb="FF000000"/>
        <rFont val="Calibri"/>
        <family val="2"/>
        <scheme val="minor"/>
      </rPr>
      <t xml:space="preserve"> When the net result is a loss, no additional shares from assumed conversion are taken into account as the effect would be anti-dilutive. </t>
    </r>
  </si>
  <si>
    <r>
      <t>Diluted</t>
    </r>
    <r>
      <rPr>
        <vertAlign val="superscript"/>
        <sz val="10"/>
        <color rgb="FF000000"/>
        <rFont val="Calibri"/>
        <family val="2"/>
        <scheme val="minor"/>
      </rPr>
      <t>1</t>
    </r>
  </si>
  <si>
    <r>
      <t>Free cash flow from continuing operations</t>
    </r>
    <r>
      <rPr>
        <b/>
        <vertAlign val="superscript"/>
        <sz val="13"/>
        <color rgb="FF000000"/>
        <rFont val="Calibri"/>
        <family val="2"/>
      </rPr>
      <t>2</t>
    </r>
  </si>
  <si>
    <t>Net result</t>
  </si>
  <si>
    <t>Free cash flow (FCF)</t>
  </si>
  <si>
    <t>OTHER COMPREHENSIVE (LOSS)/INCOME FOR THE PERIOD</t>
  </si>
  <si>
    <r>
      <rPr>
        <i/>
        <vertAlign val="superscript"/>
        <sz val="10"/>
        <color rgb="FF000000"/>
        <rFont val="Calibri"/>
        <family val="2"/>
        <scheme val="minor"/>
      </rPr>
      <t>1</t>
    </r>
    <r>
      <rPr>
        <i/>
        <sz val="10"/>
        <color rgb="FF000000"/>
        <rFont val="Calibri"/>
        <family val="2"/>
        <scheme val="minor"/>
      </rPr>
      <t>Includes movements in the non-current portion of deferred revenue presented under non-current liabilities.</t>
    </r>
  </si>
  <si>
    <t>Retained earnings</t>
  </si>
  <si>
    <r>
      <rPr>
        <i/>
        <vertAlign val="superscript"/>
        <sz val="10"/>
        <rFont val="Calibri"/>
        <family val="2"/>
        <scheme val="minor"/>
      </rPr>
      <t>1</t>
    </r>
    <r>
      <rPr>
        <i/>
        <sz val="10"/>
        <rFont val="Calibri"/>
        <family val="2"/>
        <scheme val="minor"/>
      </rPr>
      <t xml:space="preserve"> Other reserves includes Legal reserve and the Stock compensation reserve</t>
    </r>
  </si>
  <si>
    <r>
      <rPr>
        <i/>
        <vertAlign val="superscript"/>
        <sz val="9"/>
        <color rgb="FF000000"/>
        <rFont val="Calibri"/>
        <family val="2"/>
        <scheme val="minor"/>
      </rPr>
      <t xml:space="preserve">1 </t>
    </r>
    <r>
      <rPr>
        <i/>
        <sz val="9"/>
        <color rgb="FF000000"/>
        <rFont val="Calibri"/>
        <family val="2"/>
        <scheme val="minor"/>
      </rPr>
      <t>Includes the movement of non-current deferred revenue.</t>
    </r>
  </si>
  <si>
    <r>
      <rPr>
        <i/>
        <vertAlign val="superscript"/>
        <sz val="9"/>
        <color rgb="FF000000"/>
        <rFont val="Calibri"/>
        <family val="2"/>
      </rPr>
      <t>2</t>
    </r>
    <r>
      <rPr>
        <i/>
        <sz val="9"/>
        <color rgb="FF000000"/>
        <rFont val="Calibri"/>
        <family val="2"/>
        <scheme val="minor"/>
      </rPr>
      <t xml:space="preserve"> 2018 FCF from continuing operations is an estimate</t>
    </r>
  </si>
  <si>
    <t>Expenses no longer allocated as a result of discontinued operations</t>
  </si>
  <si>
    <t>BALANCE AS AT 1 JANUARY 2018</t>
  </si>
  <si>
    <t>BALANCE AS AT 1 JANUARY 2019</t>
  </si>
  <si>
    <t>The items in the statement above are presented net of tax.</t>
  </si>
  <si>
    <t>Actuarial losses on defined benefit obligations</t>
  </si>
  <si>
    <t>Share-based compensation related movements</t>
  </si>
  <si>
    <t>Cash generated from/(used in) investing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</si>
</sst>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64" formatCode="_-* #,##0.00_-;\-* #,##0.00_-;_-* &quot;-&quot;??_-;_-@_-"/>
    <numFmt numFmtId="165" formatCode="#0%;&quot;-&quot;#0%;#0%;_(@_)"/>
    <numFmt numFmtId="166" formatCode="#0%;\-#0%;#0%;_(@_)"/>
    <numFmt numFmtId="167" formatCode="#0.00;\-#0.00;#0.00;_(@_)"/>
    <numFmt numFmtId="168" formatCode="#0.00;&quot;-&quot;#0.00;#0.00;_(@_)"/>
    <numFmt numFmtId="169" formatCode="#,##0%;&quot;-&quot;#,##0%;#,##0%;_(@_)"/>
    <numFmt numFmtId="170" formatCode="#0%;&quot;-&quot;#0%;\-\%;_(@_)"/>
    <numFmt numFmtId="171" formatCode="#,##0%;\-#,##0%;#,##0%;_(@_)"/>
    <numFmt numFmtId="172" formatCode="#,##0.00;&quot;-&quot;#,##0.00;#,##0.00;_(@_)"/>
    <numFmt numFmtId="173" formatCode="#,##0.00;#,##0.00;#,##0.00;_(@_)"/>
    <numFmt numFmtId="174" formatCode="#,##0,;&quot;-&quot;#,##0,;#,##0,;_(@_)"/>
    <numFmt numFmtId="175" formatCode="#,##0;&quot;-&quot;#,##0;#,##0;_(@_)"/>
    <numFmt numFmtId="176" formatCode="d\-mmm\-yy"/>
    <numFmt numFmtId="177" formatCode="_-* #,##0_-;\-* #,##0_-;_-* &quot;-&quot;??_-;_-@_-"/>
    <numFmt numFmtId="178" formatCode="_ * #,##0_ ;_ * \-#,##0_ ;_ * &quot;&quot;??_ ;_ @_ "/>
    <numFmt numFmtId="179" formatCode="_ * #,##0.0_ ;_ * \-#,##0.0_ ;_ * &quot;&quot;??_ ;_ @_ "/>
    <numFmt numFmtId="180" formatCode="_ * #,##0.00_ ;_ * \-#,##0.00_ ;_ * &quot;&quot;??_ ;_ @_ "/>
    <numFmt numFmtId="181" formatCode="_ * #,##0.0_ ;_ * \-0,##0.0_ ;_ * &quot;&quot;??_ ;_ @_ "/>
    <numFmt numFmtId="182" formatCode="#0.##########################;\-#0.##########################;#0.##########################;_(@_)"/>
  </numFmts>
  <fonts count="29" x14ac:knownFonts="1">
    <font>
      <sz val="10"/>
      <name val="Arial"/>
    </font>
    <font>
      <b/>
      <sz val="20"/>
      <color rgb="FF000000"/>
      <name val="Calibri"/>
      <family val="2"/>
    </font>
    <font>
      <sz val="10"/>
      <color rgb="FF000000"/>
      <name val="Arial"/>
      <family val="2"/>
    </font>
    <font>
      <b/>
      <sz val="12"/>
      <color rgb="FF000000"/>
      <name val="Calibri"/>
      <family val="2"/>
    </font>
    <font>
      <b/>
      <u/>
      <sz val="10"/>
      <color rgb="FF002640"/>
      <name val="Arial"/>
      <family val="2"/>
    </font>
    <font>
      <i/>
      <sz val="8"/>
      <color rgb="FF808080"/>
      <name val="Arial"/>
      <family val="2"/>
    </font>
    <font>
      <sz val="14"/>
      <color rgb="FF000000"/>
      <name val="Times New Roman"/>
      <family val="1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0"/>
      <color rgb="FF004B7F"/>
      <name val="Calibri"/>
      <family val="2"/>
      <scheme val="minor"/>
    </font>
    <font>
      <b/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vertAlign val="superscript"/>
      <sz val="10"/>
      <color rgb="FF000000"/>
      <name val="Calibri"/>
      <family val="2"/>
      <scheme val="minor"/>
    </font>
    <font>
      <b/>
      <i/>
      <sz val="10"/>
      <color rgb="FF00264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8"/>
      <color rgb="FF000000"/>
      <name val="Calibri"/>
      <family val="2"/>
      <scheme val="minor"/>
    </font>
    <font>
      <i/>
      <sz val="10"/>
      <name val="Calibri"/>
      <family val="2"/>
      <scheme val="minor"/>
    </font>
    <font>
      <b/>
      <vertAlign val="superscript"/>
      <sz val="13"/>
      <color rgb="FF000000"/>
      <name val="Calibri"/>
      <family val="2"/>
    </font>
    <font>
      <i/>
      <sz val="9"/>
      <color rgb="FF000000"/>
      <name val="Calibri"/>
      <family val="2"/>
      <scheme val="minor"/>
    </font>
    <font>
      <i/>
      <vertAlign val="superscript"/>
      <sz val="10"/>
      <color rgb="FF000000"/>
      <name val="Calibri"/>
      <family val="2"/>
      <scheme val="minor"/>
    </font>
    <font>
      <i/>
      <sz val="8"/>
      <name val="Calibri"/>
      <family val="2"/>
      <scheme val="minor"/>
    </font>
    <font>
      <i/>
      <vertAlign val="superscript"/>
      <sz val="10"/>
      <name val="Calibri"/>
      <family val="2"/>
      <scheme val="minor"/>
    </font>
    <font>
      <i/>
      <vertAlign val="superscript"/>
      <sz val="9"/>
      <color rgb="FF000000"/>
      <name val="Calibri"/>
      <family val="2"/>
      <scheme val="minor"/>
    </font>
    <font>
      <i/>
      <vertAlign val="superscript"/>
      <sz val="9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CDCF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2F2F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rgb="FF8DC3EB"/>
      </bottom>
      <diagonal/>
    </border>
    <border>
      <left/>
      <right/>
      <top style="medium">
        <color rgb="FF8DC3EB"/>
      </top>
      <bottom style="medium">
        <color rgb="FF8DC3EB"/>
      </bottom>
      <diagonal/>
    </border>
    <border>
      <left/>
      <right/>
      <top style="medium">
        <color rgb="FF8DC3EB"/>
      </top>
      <bottom/>
      <diagonal/>
    </border>
    <border>
      <left/>
      <right/>
      <top/>
      <bottom style="thin">
        <color rgb="FF8DC3EB"/>
      </bottom>
      <diagonal/>
    </border>
    <border>
      <left/>
      <right/>
      <top style="thin">
        <color rgb="FF8DC3EB"/>
      </top>
      <bottom style="medium">
        <color rgb="FF8DC3EB"/>
      </bottom>
      <diagonal/>
    </border>
    <border>
      <left/>
      <right/>
      <top style="thin">
        <color rgb="FF8DC3EB"/>
      </top>
      <bottom/>
      <diagonal/>
    </border>
    <border>
      <left/>
      <right/>
      <top style="medium">
        <color rgb="FF8DC3EB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8DC3EB"/>
      </bottom>
      <diagonal/>
    </border>
    <border>
      <left/>
      <right/>
      <top style="thin">
        <color rgb="FF8DC3EB"/>
      </top>
      <bottom style="thin">
        <color rgb="FF8DC3EB"/>
      </bottom>
      <diagonal/>
    </border>
    <border>
      <left/>
      <right/>
      <top style="medium">
        <color rgb="FF8DC3EB"/>
      </top>
      <bottom style="thin">
        <color rgb="FF8DC3EB"/>
      </bottom>
      <diagonal/>
    </border>
  </borders>
  <cellStyleXfs count="5">
    <xf numFmtId="0" fontId="0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81" fontId="8" fillId="2" borderId="3" applyFont="0" applyFill="0" applyBorder="0" applyAlignment="0" applyProtection="0">
      <alignment wrapText="1"/>
    </xf>
    <xf numFmtId="178" fontId="8" fillId="3" borderId="3" applyFont="0" applyFill="0" applyBorder="0" applyAlignment="0" applyProtection="0">
      <alignment horizontal="right" wrapText="1"/>
    </xf>
  </cellStyleXfs>
  <cellXfs count="391">
    <xf numFmtId="0" fontId="0" fillId="0" borderId="0" xfId="0" applyAlignment="1">
      <alignment wrapText="1"/>
    </xf>
    <xf numFmtId="0" fontId="1" fillId="2" borderId="0" xfId="0" applyFont="1" applyFill="1" applyAlignment="1">
      <alignment vertical="top" wrapText="1"/>
    </xf>
    <xf numFmtId="0" fontId="2" fillId="2" borderId="0" xfId="0" applyFont="1" applyFill="1" applyAlignment="1">
      <alignment wrapText="1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wrapText="1"/>
    </xf>
    <xf numFmtId="0" fontId="5" fillId="2" borderId="0" xfId="0" applyFont="1" applyFill="1" applyAlignment="1">
      <alignment vertical="top" wrapText="1"/>
    </xf>
    <xf numFmtId="0" fontId="6" fillId="2" borderId="0" xfId="0" applyFont="1" applyFill="1" applyAlignment="1">
      <alignment wrapText="1"/>
    </xf>
    <xf numFmtId="0" fontId="9" fillId="2" borderId="0" xfId="0" applyFont="1" applyFill="1" applyAlignment="1">
      <alignment wrapText="1"/>
    </xf>
    <xf numFmtId="181" fontId="9" fillId="2" borderId="0" xfId="3" applyFont="1" applyFill="1" applyBorder="1" applyAlignment="1">
      <alignment horizontal="right" wrapText="1"/>
    </xf>
    <xf numFmtId="0" fontId="9" fillId="2" borderId="0" xfId="0" applyFont="1" applyFill="1" applyAlignment="1">
      <alignment horizontal="right" vertical="top" wrapText="1"/>
    </xf>
    <xf numFmtId="0" fontId="10" fillId="0" borderId="0" xfId="0" applyFont="1" applyAlignment="1">
      <alignment wrapText="1"/>
    </xf>
    <xf numFmtId="0" fontId="11" fillId="2" borderId="0" xfId="0" applyFont="1" applyFill="1" applyAlignment="1">
      <alignment horizontal="left" wrapText="1"/>
    </xf>
    <xf numFmtId="0" fontId="12" fillId="2" borderId="0" xfId="0" applyFont="1" applyFill="1" applyAlignment="1">
      <alignment wrapText="1"/>
    </xf>
    <xf numFmtId="0" fontId="13" fillId="2" borderId="0" xfId="0" applyFont="1" applyFill="1" applyAlignment="1">
      <alignment wrapText="1"/>
    </xf>
    <xf numFmtId="0" fontId="13" fillId="2" borderId="1" xfId="0" applyFont="1" applyFill="1" applyBorder="1" applyAlignment="1">
      <alignment wrapText="1"/>
    </xf>
    <xf numFmtId="181" fontId="9" fillId="2" borderId="1" xfId="3" applyFont="1" applyFill="1" applyBorder="1" applyAlignment="1">
      <alignment horizontal="right" wrapText="1"/>
    </xf>
    <xf numFmtId="0" fontId="9" fillId="2" borderId="1" xfId="0" applyFont="1" applyFill="1" applyBorder="1" applyAlignment="1">
      <alignment horizontal="right" vertical="top" wrapText="1"/>
    </xf>
    <xf numFmtId="0" fontId="9" fillId="2" borderId="2" xfId="0" applyFont="1" applyFill="1" applyBorder="1" applyAlignment="1">
      <alignment vertical="top" wrapText="1"/>
    </xf>
    <xf numFmtId="181" fontId="13" fillId="3" borderId="2" xfId="3" applyFont="1" applyFill="1" applyBorder="1" applyAlignment="1">
      <alignment horizontal="right" vertical="top" wrapText="1"/>
    </xf>
    <xf numFmtId="181" fontId="13" fillId="2" borderId="2" xfId="3" applyFont="1" applyFill="1" applyBorder="1" applyAlignment="1">
      <alignment horizontal="right" vertical="top" wrapText="1"/>
    </xf>
    <xf numFmtId="0" fontId="13" fillId="2" borderId="0" xfId="0" applyFont="1" applyFill="1" applyAlignment="1">
      <alignment horizontal="right" vertical="top" wrapText="1"/>
    </xf>
    <xf numFmtId="0" fontId="9" fillId="2" borderId="3" xfId="0" applyFont="1" applyFill="1" applyBorder="1" applyAlignment="1">
      <alignment horizontal="left" wrapText="1"/>
    </xf>
    <xf numFmtId="181" fontId="9" fillId="3" borderId="3" xfId="3" applyFont="1" applyFill="1" applyBorder="1" applyAlignment="1">
      <alignment horizontal="right" wrapText="1"/>
    </xf>
    <xf numFmtId="181" fontId="9" fillId="2" borderId="3" xfId="3" applyFont="1" applyFill="1" applyBorder="1" applyAlignment="1">
      <alignment horizontal="right" wrapText="1"/>
    </xf>
    <xf numFmtId="165" fontId="10" fillId="0" borderId="0" xfId="0" applyNumberFormat="1" applyFont="1" applyAlignment="1">
      <alignment wrapText="1"/>
    </xf>
    <xf numFmtId="0" fontId="14" fillId="2" borderId="0" xfId="0" applyFont="1" applyFill="1" applyAlignment="1">
      <alignment wrapText="1"/>
    </xf>
    <xf numFmtId="0" fontId="9" fillId="2" borderId="4" xfId="0" applyFont="1" applyFill="1" applyBorder="1" applyAlignment="1">
      <alignment wrapText="1"/>
    </xf>
    <xf numFmtId="181" fontId="9" fillId="3" borderId="4" xfId="3" applyFont="1" applyFill="1" applyBorder="1" applyAlignment="1">
      <alignment horizontal="right" wrapText="1"/>
    </xf>
    <xf numFmtId="181" fontId="9" fillId="2" borderId="4" xfId="3" applyFont="1" applyFill="1" applyBorder="1" applyAlignment="1">
      <alignment horizontal="right" wrapText="1"/>
    </xf>
    <xf numFmtId="0" fontId="9" fillId="2" borderId="5" xfId="0" applyFont="1" applyFill="1" applyBorder="1" applyAlignment="1">
      <alignment wrapText="1"/>
    </xf>
    <xf numFmtId="181" fontId="9" fillId="3" borderId="5" xfId="3" applyFont="1" applyFill="1" applyBorder="1" applyAlignment="1">
      <alignment horizontal="right" wrapText="1"/>
    </xf>
    <xf numFmtId="181" fontId="9" fillId="2" borderId="5" xfId="3" applyFont="1" applyFill="1" applyBorder="1" applyAlignment="1">
      <alignment horizontal="right" wrapText="1"/>
    </xf>
    <xf numFmtId="0" fontId="9" fillId="2" borderId="3" xfId="0" applyFont="1" applyFill="1" applyBorder="1" applyAlignment="1">
      <alignment wrapText="1"/>
    </xf>
    <xf numFmtId="0" fontId="14" fillId="2" borderId="4" xfId="0" applyFont="1" applyFill="1" applyBorder="1" applyAlignment="1">
      <alignment wrapText="1"/>
    </xf>
    <xf numFmtId="9" fontId="14" fillId="3" borderId="4" xfId="2" applyFont="1" applyFill="1" applyBorder="1" applyAlignment="1">
      <alignment horizontal="right" wrapText="1"/>
    </xf>
    <xf numFmtId="9" fontId="14" fillId="2" borderId="4" xfId="2" applyFont="1" applyFill="1" applyBorder="1" applyAlignment="1">
      <alignment horizontal="right" wrapText="1"/>
    </xf>
    <xf numFmtId="0" fontId="9" fillId="2" borderId="6" xfId="0" applyFont="1" applyFill="1" applyBorder="1" applyAlignment="1">
      <alignment wrapText="1"/>
    </xf>
    <xf numFmtId="181" fontId="9" fillId="3" borderId="6" xfId="3" applyFont="1" applyFill="1" applyBorder="1" applyAlignment="1">
      <alignment horizontal="right" wrapText="1"/>
    </xf>
    <xf numFmtId="181" fontId="9" fillId="2" borderId="6" xfId="3" applyFont="1" applyFill="1" applyBorder="1" applyAlignment="1">
      <alignment horizontal="right" wrapText="1"/>
    </xf>
    <xf numFmtId="181" fontId="9" fillId="3" borderId="0" xfId="3" applyFont="1" applyFill="1" applyBorder="1" applyAlignment="1">
      <alignment horizontal="right" wrapText="1"/>
    </xf>
    <xf numFmtId="0" fontId="13" fillId="2" borderId="0" xfId="0" applyFont="1" applyFill="1" applyAlignment="1">
      <alignment horizontal="right" wrapText="1"/>
    </xf>
    <xf numFmtId="0" fontId="15" fillId="2" borderId="3" xfId="0" applyFont="1" applyFill="1" applyBorder="1" applyAlignment="1">
      <alignment vertical="top" wrapText="1"/>
    </xf>
    <xf numFmtId="181" fontId="15" fillId="2" borderId="3" xfId="3" applyFont="1" applyFill="1" applyBorder="1" applyAlignment="1">
      <alignment horizontal="right" wrapText="1"/>
    </xf>
    <xf numFmtId="0" fontId="15" fillId="2" borderId="3" xfId="0" applyFont="1" applyFill="1" applyBorder="1" applyAlignment="1">
      <alignment horizontal="right" vertical="top" wrapText="1"/>
    </xf>
    <xf numFmtId="178" fontId="10" fillId="0" borderId="0" xfId="0" applyNumberFormat="1" applyFont="1" applyAlignment="1">
      <alignment wrapText="1"/>
    </xf>
    <xf numFmtId="0" fontId="9" fillId="2" borderId="7" xfId="0" applyFont="1" applyFill="1" applyBorder="1" applyAlignment="1">
      <alignment wrapText="1"/>
    </xf>
    <xf numFmtId="0" fontId="9" fillId="2" borderId="8" xfId="0" applyFont="1" applyFill="1" applyBorder="1" applyAlignment="1">
      <alignment horizontal="left" wrapText="1"/>
    </xf>
    <xf numFmtId="0" fontId="9" fillId="2" borderId="3" xfId="0" applyFont="1" applyFill="1" applyBorder="1" applyAlignment="1">
      <alignment vertical="top" wrapText="1"/>
    </xf>
    <xf numFmtId="181" fontId="9" fillId="2" borderId="3" xfId="3" applyFont="1" applyFill="1" applyBorder="1" applyAlignment="1">
      <alignment horizontal="right" vertical="top" wrapText="1"/>
    </xf>
    <xf numFmtId="0" fontId="9" fillId="2" borderId="3" xfId="0" applyFont="1" applyFill="1" applyBorder="1" applyAlignment="1">
      <alignment horizontal="right" vertical="top" wrapText="1"/>
    </xf>
    <xf numFmtId="0" fontId="14" fillId="2" borderId="0" xfId="0" applyFont="1" applyFill="1" applyAlignment="1">
      <alignment vertical="top" wrapText="1"/>
    </xf>
    <xf numFmtId="181" fontId="10" fillId="0" borderId="0" xfId="3" applyFont="1" applyFill="1" applyBorder="1" applyAlignment="1">
      <alignment horizontal="right" wrapText="1"/>
    </xf>
    <xf numFmtId="181" fontId="9" fillId="2" borderId="0" xfId="3" applyFont="1" applyFill="1" applyBorder="1" applyAlignment="1">
      <alignment horizontal="right" vertical="top" wrapText="1"/>
    </xf>
    <xf numFmtId="0" fontId="9" fillId="2" borderId="0" xfId="0" applyFont="1" applyFill="1" applyAlignment="1">
      <alignment vertical="top" wrapText="1"/>
    </xf>
    <xf numFmtId="181" fontId="9" fillId="2" borderId="1" xfId="3" applyFont="1" applyFill="1" applyBorder="1" applyAlignment="1">
      <alignment horizontal="right" vertical="top" wrapText="1"/>
    </xf>
    <xf numFmtId="0" fontId="14" fillId="2" borderId="3" xfId="0" applyFont="1" applyFill="1" applyBorder="1" applyAlignment="1">
      <alignment vertical="top" wrapText="1"/>
    </xf>
    <xf numFmtId="0" fontId="9" fillId="2" borderId="4" xfId="0" applyFont="1" applyFill="1" applyBorder="1" applyAlignment="1">
      <alignment horizontal="left" wrapText="1"/>
    </xf>
    <xf numFmtId="179" fontId="9" fillId="3" borderId="3" xfId="4" applyNumberFormat="1" applyFont="1" applyFill="1" applyBorder="1" applyAlignment="1">
      <alignment horizontal="right" wrapText="1"/>
    </xf>
    <xf numFmtId="179" fontId="9" fillId="2" borderId="3" xfId="4" applyNumberFormat="1" applyFont="1" applyFill="1" applyBorder="1" applyAlignment="1">
      <alignment horizontal="right" wrapText="1"/>
    </xf>
    <xf numFmtId="0" fontId="9" fillId="2" borderId="0" xfId="0" applyFont="1" applyFill="1" applyAlignment="1">
      <alignment horizontal="left" wrapText="1"/>
    </xf>
    <xf numFmtId="179" fontId="9" fillId="3" borderId="0" xfId="4" applyNumberFormat="1" applyFont="1" applyFill="1" applyBorder="1" applyAlignment="1">
      <alignment horizontal="right" wrapText="1"/>
    </xf>
    <xf numFmtId="179" fontId="9" fillId="2" borderId="0" xfId="4" applyNumberFormat="1" applyFont="1" applyFill="1" applyBorder="1" applyAlignment="1">
      <alignment horizontal="right" wrapText="1"/>
    </xf>
    <xf numFmtId="179" fontId="9" fillId="3" borderId="4" xfId="4" applyNumberFormat="1" applyFont="1" applyFill="1" applyBorder="1" applyAlignment="1">
      <alignment horizontal="right" wrapText="1"/>
    </xf>
    <xf numFmtId="179" fontId="9" fillId="2" borderId="4" xfId="4" applyNumberFormat="1" applyFont="1" applyFill="1" applyBorder="1" applyAlignment="1">
      <alignment horizontal="right" wrapText="1"/>
    </xf>
    <xf numFmtId="179" fontId="9" fillId="3" borderId="5" xfId="4" applyNumberFormat="1" applyFont="1" applyFill="1" applyBorder="1" applyAlignment="1">
      <alignment horizontal="right" wrapText="1"/>
    </xf>
    <xf numFmtId="179" fontId="9" fillId="2" borderId="5" xfId="4" applyNumberFormat="1" applyFont="1" applyFill="1" applyBorder="1" applyAlignment="1">
      <alignment horizontal="right" wrapText="1"/>
    </xf>
    <xf numFmtId="0" fontId="13" fillId="2" borderId="3" xfId="0" applyFont="1" applyFill="1" applyBorder="1" applyAlignment="1">
      <alignment wrapText="1"/>
    </xf>
    <xf numFmtId="181" fontId="13" fillId="3" borderId="3" xfId="3" applyFont="1" applyFill="1" applyBorder="1" applyAlignment="1">
      <alignment horizontal="right" wrapText="1"/>
    </xf>
    <xf numFmtId="181" fontId="13" fillId="2" borderId="3" xfId="3" applyFont="1" applyFill="1" applyBorder="1" applyAlignment="1">
      <alignment horizontal="right" wrapText="1"/>
    </xf>
    <xf numFmtId="0" fontId="13" fillId="2" borderId="3" xfId="0" applyFont="1" applyFill="1" applyBorder="1" applyAlignment="1">
      <alignment horizontal="right" vertical="top" wrapText="1"/>
    </xf>
    <xf numFmtId="179" fontId="13" fillId="3" borderId="3" xfId="4" applyNumberFormat="1" applyFont="1" applyFill="1" applyBorder="1" applyAlignment="1">
      <alignment horizontal="right" wrapText="1"/>
    </xf>
    <xf numFmtId="179" fontId="13" fillId="2" borderId="3" xfId="4" applyNumberFormat="1" applyFont="1" applyFill="1" applyBorder="1" applyAlignment="1">
      <alignment horizontal="right" wrapText="1"/>
    </xf>
    <xf numFmtId="180" fontId="13" fillId="3" borderId="1" xfId="3" applyNumberFormat="1" applyFont="1" applyFill="1" applyBorder="1" applyAlignment="1">
      <alignment horizontal="right" wrapText="1"/>
    </xf>
    <xf numFmtId="180" fontId="13" fillId="2" borderId="1" xfId="3" applyNumberFormat="1" applyFont="1" applyFill="1" applyBorder="1" applyAlignment="1">
      <alignment horizontal="right" wrapText="1"/>
    </xf>
    <xf numFmtId="0" fontId="9" fillId="2" borderId="5" xfId="0" applyFont="1" applyFill="1" applyBorder="1" applyAlignment="1">
      <alignment horizontal="left" wrapText="1"/>
    </xf>
    <xf numFmtId="181" fontId="14" fillId="2" borderId="3" xfId="3" applyFont="1" applyFill="1" applyBorder="1" applyAlignment="1">
      <alignment horizontal="right" wrapText="1"/>
    </xf>
    <xf numFmtId="0" fontId="10" fillId="0" borderId="0" xfId="0" applyFont="1" applyAlignment="1">
      <alignment horizontal="right" vertical="top" wrapText="1"/>
    </xf>
    <xf numFmtId="181" fontId="13" fillId="0" borderId="0" xfId="3" applyFont="1" applyFill="1" applyBorder="1" applyAlignment="1">
      <alignment horizontal="right" vertical="top" wrapText="1"/>
    </xf>
    <xf numFmtId="0" fontId="13" fillId="2" borderId="5" xfId="0" applyFont="1" applyFill="1" applyBorder="1" applyAlignment="1">
      <alignment wrapText="1"/>
    </xf>
    <xf numFmtId="181" fontId="13" fillId="3" borderId="5" xfId="3" applyFont="1" applyFill="1" applyBorder="1" applyAlignment="1">
      <alignment horizontal="right" wrapText="1"/>
    </xf>
    <xf numFmtId="181" fontId="13" fillId="2" borderId="5" xfId="3" applyFont="1" applyFill="1" applyBorder="1" applyAlignment="1">
      <alignment horizontal="right" wrapText="1"/>
    </xf>
    <xf numFmtId="0" fontId="10" fillId="0" borderId="0" xfId="0" applyFont="1" applyAlignment="1">
      <alignment vertical="top" wrapText="1"/>
    </xf>
    <xf numFmtId="165" fontId="10" fillId="0" borderId="0" xfId="0" applyNumberFormat="1" applyFont="1" applyAlignment="1">
      <alignment vertical="top" wrapText="1"/>
    </xf>
    <xf numFmtId="0" fontId="13" fillId="2" borderId="1" xfId="0" applyFont="1" applyFill="1" applyBorder="1" applyAlignment="1">
      <alignment vertical="top" wrapText="1"/>
    </xf>
    <xf numFmtId="0" fontId="9" fillId="2" borderId="6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wrapText="1"/>
    </xf>
    <xf numFmtId="0" fontId="13" fillId="2" borderId="2" xfId="0" applyFont="1" applyFill="1" applyBorder="1" applyAlignment="1">
      <alignment horizontal="right" vertical="top" wrapText="1"/>
    </xf>
    <xf numFmtId="0" fontId="13" fillId="3" borderId="2" xfId="0" applyFont="1" applyFill="1" applyBorder="1" applyAlignment="1">
      <alignment horizontal="right" vertical="top" wrapText="1"/>
    </xf>
    <xf numFmtId="0" fontId="13" fillId="4" borderId="2" xfId="0" applyFont="1" applyFill="1" applyBorder="1" applyAlignment="1">
      <alignment horizontal="right" vertical="top" wrapText="1"/>
    </xf>
    <xf numFmtId="0" fontId="13" fillId="5" borderId="2" xfId="0" applyFont="1" applyFill="1" applyBorder="1" applyAlignment="1">
      <alignment horizontal="right" vertical="top" wrapText="1"/>
    </xf>
    <xf numFmtId="178" fontId="9" fillId="2" borderId="3" xfId="4" applyFont="1" applyFill="1" applyBorder="1" applyAlignment="1">
      <alignment horizontal="right" wrapText="1"/>
    </xf>
    <xf numFmtId="178" fontId="9" fillId="3" borderId="3" xfId="4" applyFont="1" applyFill="1" applyBorder="1" applyAlignment="1">
      <alignment horizontal="right" wrapText="1"/>
    </xf>
    <xf numFmtId="178" fontId="9" fillId="2" borderId="0" xfId="4" applyFont="1" applyFill="1" applyBorder="1" applyAlignment="1">
      <alignment wrapText="1"/>
    </xf>
    <xf numFmtId="178" fontId="9" fillId="4" borderId="3" xfId="4" applyFont="1" applyFill="1" applyBorder="1" applyAlignment="1">
      <alignment horizontal="right" wrapText="1"/>
    </xf>
    <xf numFmtId="178" fontId="9" fillId="5" borderId="3" xfId="4" applyFont="1" applyFill="1" applyBorder="1" applyAlignment="1">
      <alignment horizontal="right" wrapText="1"/>
    </xf>
    <xf numFmtId="178" fontId="10" fillId="0" borderId="0" xfId="4" applyFont="1" applyFill="1" applyBorder="1" applyAlignment="1">
      <alignment wrapText="1"/>
    </xf>
    <xf numFmtId="178" fontId="9" fillId="2" borderId="0" xfId="4" applyFont="1" applyFill="1" applyBorder="1" applyAlignment="1">
      <alignment horizontal="right" wrapText="1"/>
    </xf>
    <xf numFmtId="178" fontId="9" fillId="3" borderId="0" xfId="4" applyFont="1" applyFill="1" applyBorder="1" applyAlignment="1">
      <alignment horizontal="right" wrapText="1"/>
    </xf>
    <xf numFmtId="178" fontId="9" fillId="4" borderId="0" xfId="4" applyFont="1" applyFill="1" applyBorder="1" applyAlignment="1">
      <alignment horizontal="right" wrapText="1"/>
    </xf>
    <xf numFmtId="178" fontId="9" fillId="5" borderId="0" xfId="4" applyFont="1" applyFill="1" applyBorder="1" applyAlignment="1">
      <alignment horizontal="right" wrapText="1"/>
    </xf>
    <xf numFmtId="178" fontId="9" fillId="2" borderId="4" xfId="4" applyFont="1" applyFill="1" applyBorder="1" applyAlignment="1">
      <alignment horizontal="right" wrapText="1"/>
    </xf>
    <xf numFmtId="178" fontId="9" fillId="3" borderId="4" xfId="4" applyFont="1" applyFill="1" applyBorder="1" applyAlignment="1">
      <alignment horizontal="right" wrapText="1"/>
    </xf>
    <xf numFmtId="178" fontId="9" fillId="4" borderId="4" xfId="4" applyFont="1" applyFill="1" applyBorder="1" applyAlignment="1">
      <alignment horizontal="right" wrapText="1"/>
    </xf>
    <xf numFmtId="178" fontId="9" fillId="5" borderId="4" xfId="4" applyFont="1" applyFill="1" applyBorder="1" applyAlignment="1">
      <alignment horizontal="right" wrapText="1"/>
    </xf>
    <xf numFmtId="178" fontId="13" fillId="2" borderId="5" xfId="4" applyFont="1" applyFill="1" applyBorder="1" applyAlignment="1">
      <alignment horizontal="right" wrapText="1"/>
    </xf>
    <xf numFmtId="178" fontId="13" fillId="3" borderId="5" xfId="4" applyFont="1" applyFill="1" applyBorder="1" applyAlignment="1">
      <alignment horizontal="right" wrapText="1"/>
    </xf>
    <xf numFmtId="178" fontId="13" fillId="4" borderId="5" xfId="4" applyFont="1" applyFill="1" applyBorder="1" applyAlignment="1">
      <alignment horizontal="right" wrapText="1"/>
    </xf>
    <xf numFmtId="178" fontId="13" fillId="5" borderId="5" xfId="4" applyFont="1" applyFill="1" applyBorder="1" applyAlignment="1">
      <alignment horizontal="right" wrapText="1"/>
    </xf>
    <xf numFmtId="0" fontId="13" fillId="2" borderId="3" xfId="0" applyFont="1" applyFill="1" applyBorder="1" applyAlignment="1">
      <alignment horizontal="left" wrapText="1"/>
    </xf>
    <xf numFmtId="0" fontId="9" fillId="2" borderId="10" xfId="0" applyFont="1" applyFill="1" applyBorder="1" applyAlignment="1">
      <alignment horizontal="left" wrapText="1"/>
    </xf>
    <xf numFmtId="178" fontId="9" fillId="2" borderId="10" xfId="4" applyFont="1" applyFill="1" applyBorder="1" applyAlignment="1">
      <alignment horizontal="right" wrapText="1"/>
    </xf>
    <xf numFmtId="178" fontId="9" fillId="3" borderId="10" xfId="4" applyFont="1" applyFill="1" applyBorder="1" applyAlignment="1">
      <alignment horizontal="right" wrapText="1"/>
    </xf>
    <xf numFmtId="178" fontId="9" fillId="4" borderId="10" xfId="4" applyFont="1" applyFill="1" applyBorder="1" applyAlignment="1">
      <alignment horizontal="right" wrapText="1"/>
    </xf>
    <xf numFmtId="178" fontId="9" fillId="5" borderId="10" xfId="4" applyFont="1" applyFill="1" applyBorder="1" applyAlignment="1">
      <alignment horizontal="right" wrapText="1"/>
    </xf>
    <xf numFmtId="178" fontId="9" fillId="3" borderId="0" xfId="4" applyFont="1" applyFill="1" applyBorder="1" applyAlignment="1">
      <alignment wrapText="1"/>
    </xf>
    <xf numFmtId="178" fontId="9" fillId="4" borderId="0" xfId="4" applyFont="1" applyFill="1" applyBorder="1" applyAlignment="1">
      <alignment wrapText="1"/>
    </xf>
    <xf numFmtId="178" fontId="9" fillId="5" borderId="0" xfId="4" applyFont="1" applyFill="1" applyBorder="1" applyAlignment="1">
      <alignment wrapText="1"/>
    </xf>
    <xf numFmtId="0" fontId="13" fillId="2" borderId="0" xfId="0" applyFont="1" applyFill="1" applyAlignment="1">
      <alignment horizontal="left" wrapText="1"/>
    </xf>
    <xf numFmtId="178" fontId="13" fillId="2" borderId="0" xfId="4" applyFont="1" applyFill="1" applyBorder="1" applyAlignment="1">
      <alignment horizontal="right" wrapText="1"/>
    </xf>
    <xf numFmtId="178" fontId="13" fillId="3" borderId="0" xfId="4" applyFont="1" applyFill="1" applyBorder="1" applyAlignment="1">
      <alignment horizontal="right" wrapText="1"/>
    </xf>
    <xf numFmtId="178" fontId="13" fillId="2" borderId="0" xfId="4" applyFont="1" applyFill="1" applyBorder="1" applyAlignment="1">
      <alignment wrapText="1"/>
    </xf>
    <xf numFmtId="178" fontId="13" fillId="4" borderId="0" xfId="4" applyFont="1" applyFill="1" applyBorder="1" applyAlignment="1">
      <alignment horizontal="right" wrapText="1"/>
    </xf>
    <xf numFmtId="178" fontId="13" fillId="5" borderId="0" xfId="4" applyFont="1" applyFill="1" applyBorder="1" applyAlignment="1">
      <alignment horizontal="right" wrapText="1"/>
    </xf>
    <xf numFmtId="9" fontId="14" fillId="2" borderId="4" xfId="2" applyFont="1" applyFill="1" applyBorder="1" applyAlignment="1">
      <alignment wrapText="1"/>
    </xf>
    <xf numFmtId="9" fontId="14" fillId="3" borderId="4" xfId="2" applyFont="1" applyFill="1" applyBorder="1" applyAlignment="1">
      <alignment wrapText="1"/>
    </xf>
    <xf numFmtId="9" fontId="14" fillId="2" borderId="0" xfId="2" applyFont="1" applyFill="1" applyAlignment="1">
      <alignment wrapText="1"/>
    </xf>
    <xf numFmtId="9" fontId="14" fillId="4" borderId="4" xfId="2" applyFont="1" applyFill="1" applyBorder="1" applyAlignment="1">
      <alignment wrapText="1"/>
    </xf>
    <xf numFmtId="9" fontId="14" fillId="5" borderId="4" xfId="2" applyFont="1" applyFill="1" applyBorder="1" applyAlignment="1">
      <alignment wrapText="1"/>
    </xf>
    <xf numFmtId="176" fontId="13" fillId="2" borderId="2" xfId="0" applyNumberFormat="1" applyFont="1" applyFill="1" applyBorder="1" applyAlignment="1">
      <alignment horizontal="right" vertical="top" wrapText="1"/>
    </xf>
    <xf numFmtId="176" fontId="13" fillId="3" borderId="2" xfId="0" applyNumberFormat="1" applyFont="1" applyFill="1" applyBorder="1" applyAlignment="1">
      <alignment horizontal="right" vertical="top" wrapText="1"/>
    </xf>
    <xf numFmtId="0" fontId="13" fillId="2" borderId="3" xfId="0" applyFont="1" applyFill="1" applyBorder="1" applyAlignment="1">
      <alignment horizontal="right" wrapText="1"/>
    </xf>
    <xf numFmtId="0" fontId="13" fillId="3" borderId="3" xfId="0" applyFont="1" applyFill="1" applyBorder="1" applyAlignment="1">
      <alignment horizontal="right" wrapText="1"/>
    </xf>
    <xf numFmtId="178" fontId="13" fillId="2" borderId="3" xfId="4" applyFont="1" applyFill="1" applyBorder="1" applyAlignment="1">
      <alignment horizontal="right" wrapText="1"/>
    </xf>
    <xf numFmtId="178" fontId="13" fillId="3" borderId="3" xfId="4" applyFont="1" applyFill="1" applyBorder="1" applyAlignment="1">
      <alignment horizontal="right" wrapText="1"/>
    </xf>
    <xf numFmtId="0" fontId="13" fillId="2" borderId="4" xfId="0" applyFont="1" applyFill="1" applyBorder="1" applyAlignment="1">
      <alignment horizontal="left" wrapText="1"/>
    </xf>
    <xf numFmtId="178" fontId="13" fillId="2" borderId="4" xfId="4" applyFont="1" applyFill="1" applyBorder="1" applyAlignment="1">
      <alignment horizontal="right" wrapText="1"/>
    </xf>
    <xf numFmtId="178" fontId="13" fillId="3" borderId="4" xfId="4" applyFont="1" applyFill="1" applyBorder="1" applyAlignment="1">
      <alignment horizontal="right" wrapText="1"/>
    </xf>
    <xf numFmtId="178" fontId="9" fillId="3" borderId="6" xfId="4" applyFont="1" applyFill="1" applyBorder="1" applyAlignment="1">
      <alignment horizontal="right" wrapText="1"/>
    </xf>
    <xf numFmtId="178" fontId="14" fillId="2" borderId="0" xfId="4" applyFont="1" applyFill="1" applyBorder="1" applyAlignment="1">
      <alignment wrapText="1"/>
    </xf>
    <xf numFmtId="178" fontId="14" fillId="3" borderId="0" xfId="4" applyFont="1" applyFill="1" applyBorder="1" applyAlignment="1">
      <alignment horizontal="right" wrapText="1"/>
    </xf>
    <xf numFmtId="0" fontId="11" fillId="2" borderId="0" xfId="0" applyFont="1" applyFill="1" applyAlignment="1">
      <alignment horizontal="left"/>
    </xf>
    <xf numFmtId="0" fontId="14" fillId="2" borderId="0" xfId="0" applyFont="1" applyFill="1" applyAlignment="1">
      <alignment horizontal="left" wrapText="1" indent="2"/>
    </xf>
    <xf numFmtId="178" fontId="14" fillId="2" borderId="0" xfId="4" applyFont="1" applyFill="1" applyBorder="1" applyAlignment="1">
      <alignment horizontal="right" wrapText="1"/>
    </xf>
    <xf numFmtId="0" fontId="13" fillId="2" borderId="6" xfId="0" applyFont="1" applyFill="1" applyBorder="1" applyAlignment="1">
      <alignment wrapText="1"/>
    </xf>
    <xf numFmtId="178" fontId="13" fillId="2" borderId="6" xfId="4" applyFont="1" applyFill="1" applyBorder="1" applyAlignment="1">
      <alignment horizontal="right" wrapText="1"/>
    </xf>
    <xf numFmtId="178" fontId="13" fillId="3" borderId="6" xfId="4" applyFont="1" applyFill="1" applyBorder="1" applyAlignment="1">
      <alignment horizontal="right" wrapText="1"/>
    </xf>
    <xf numFmtId="0" fontId="14" fillId="2" borderId="4" xfId="0" applyFont="1" applyFill="1" applyBorder="1" applyAlignment="1">
      <alignment horizontal="left" wrapText="1"/>
    </xf>
    <xf numFmtId="165" fontId="14" fillId="2" borderId="4" xfId="0" applyNumberFormat="1" applyFont="1" applyFill="1" applyBorder="1" applyAlignment="1">
      <alignment horizontal="right" wrapText="1"/>
    </xf>
    <xf numFmtId="170" fontId="14" fillId="2" borderId="0" xfId="0" applyNumberFormat="1" applyFont="1" applyFill="1" applyAlignment="1">
      <alignment wrapText="1"/>
    </xf>
    <xf numFmtId="180" fontId="10" fillId="0" borderId="0" xfId="4" applyNumberFormat="1" applyFont="1" applyFill="1" applyBorder="1" applyAlignment="1">
      <alignment wrapText="1"/>
    </xf>
    <xf numFmtId="0" fontId="13" fillId="2" borderId="6" xfId="0" applyFont="1" applyFill="1" applyBorder="1" applyAlignment="1">
      <alignment horizontal="left" wrapText="1"/>
    </xf>
    <xf numFmtId="0" fontId="9" fillId="2" borderId="6" xfId="0" applyFont="1" applyFill="1" applyBorder="1" applyAlignment="1">
      <alignment horizontal="right" wrapText="1"/>
    </xf>
    <xf numFmtId="0" fontId="9" fillId="2" borderId="4" xfId="0" applyFont="1" applyFill="1" applyBorder="1" applyAlignment="1">
      <alignment horizontal="left" wrapText="1" indent="1"/>
    </xf>
    <xf numFmtId="0" fontId="17" fillId="2" borderId="6" xfId="0" applyFont="1" applyFill="1" applyBorder="1" applyAlignment="1">
      <alignment wrapText="1"/>
    </xf>
    <xf numFmtId="0" fontId="18" fillId="2" borderId="0" xfId="0" applyFont="1" applyFill="1" applyAlignment="1">
      <alignment wrapText="1"/>
    </xf>
    <xf numFmtId="0" fontId="14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right" wrapText="1"/>
    </xf>
    <xf numFmtId="0" fontId="9" fillId="2" borderId="3" xfId="0" applyFont="1" applyFill="1" applyBorder="1" applyAlignment="1">
      <alignment horizontal="right" wrapText="1"/>
    </xf>
    <xf numFmtId="0" fontId="9" fillId="3" borderId="3" xfId="0" applyFont="1" applyFill="1" applyBorder="1" applyAlignment="1">
      <alignment horizontal="right" wrapText="1"/>
    </xf>
    <xf numFmtId="0" fontId="13" fillId="2" borderId="4" xfId="0" applyFont="1" applyFill="1" applyBorder="1" applyAlignment="1">
      <alignment wrapText="1"/>
    </xf>
    <xf numFmtId="0" fontId="9" fillId="3" borderId="4" xfId="0" applyFont="1" applyFill="1" applyBorder="1" applyAlignment="1">
      <alignment wrapText="1"/>
    </xf>
    <xf numFmtId="0" fontId="9" fillId="4" borderId="4" xfId="0" applyFont="1" applyFill="1" applyBorder="1" applyAlignment="1">
      <alignment wrapText="1"/>
    </xf>
    <xf numFmtId="0" fontId="9" fillId="5" borderId="4" xfId="0" applyFont="1" applyFill="1" applyBorder="1" applyAlignment="1">
      <alignment wrapText="1"/>
    </xf>
    <xf numFmtId="0" fontId="9" fillId="2" borderId="1" xfId="0" applyFont="1" applyFill="1" applyBorder="1" applyAlignment="1">
      <alignment horizontal="left" wrapText="1"/>
    </xf>
    <xf numFmtId="0" fontId="9" fillId="2" borderId="10" xfId="0" applyFont="1" applyFill="1" applyBorder="1" applyAlignment="1">
      <alignment wrapText="1"/>
    </xf>
    <xf numFmtId="0" fontId="9" fillId="3" borderId="10" xfId="0" applyFont="1" applyFill="1" applyBorder="1" applyAlignment="1">
      <alignment wrapText="1"/>
    </xf>
    <xf numFmtId="0" fontId="9" fillId="4" borderId="10" xfId="0" applyFont="1" applyFill="1" applyBorder="1" applyAlignment="1">
      <alignment wrapText="1"/>
    </xf>
    <xf numFmtId="0" fontId="9" fillId="5" borderId="10" xfId="0" applyFont="1" applyFill="1" applyBorder="1" applyAlignment="1">
      <alignment wrapText="1"/>
    </xf>
    <xf numFmtId="178" fontId="13" fillId="2" borderId="6" xfId="4" applyFont="1" applyFill="1" applyBorder="1" applyAlignment="1">
      <alignment wrapText="1"/>
    </xf>
    <xf numFmtId="178" fontId="13" fillId="3" borderId="6" xfId="4" applyFont="1" applyFill="1" applyBorder="1" applyAlignment="1">
      <alignment wrapText="1"/>
    </xf>
    <xf numFmtId="178" fontId="13" fillId="4" borderId="6" xfId="4" applyFont="1" applyFill="1" applyBorder="1" applyAlignment="1">
      <alignment wrapText="1"/>
    </xf>
    <xf numFmtId="178" fontId="13" fillId="5" borderId="6" xfId="4" applyFont="1" applyFill="1" applyBorder="1" applyAlignment="1">
      <alignment wrapText="1"/>
    </xf>
    <xf numFmtId="0" fontId="9" fillId="2" borderId="0" xfId="0" applyFont="1" applyFill="1" applyAlignment="1">
      <alignment wrapText="1" indent="1"/>
    </xf>
    <xf numFmtId="178" fontId="13" fillId="2" borderId="4" xfId="4" applyFont="1" applyFill="1" applyBorder="1" applyAlignment="1">
      <alignment wrapText="1"/>
    </xf>
    <xf numFmtId="178" fontId="13" fillId="3" borderId="4" xfId="4" applyFont="1" applyFill="1" applyBorder="1" applyAlignment="1">
      <alignment wrapText="1"/>
    </xf>
    <xf numFmtId="178" fontId="9" fillId="4" borderId="4" xfId="4" applyFont="1" applyFill="1" applyBorder="1" applyAlignment="1">
      <alignment wrapText="1"/>
    </xf>
    <xf numFmtId="178" fontId="13" fillId="5" borderId="4" xfId="4" applyFont="1" applyFill="1" applyBorder="1" applyAlignment="1">
      <alignment wrapText="1"/>
    </xf>
    <xf numFmtId="178" fontId="9" fillId="2" borderId="3" xfId="4" applyFont="1" applyFill="1" applyBorder="1" applyAlignment="1">
      <alignment wrapText="1"/>
    </xf>
    <xf numFmtId="178" fontId="9" fillId="3" borderId="4" xfId="4" applyFont="1" applyFill="1" applyBorder="1" applyAlignment="1">
      <alignment wrapText="1"/>
    </xf>
    <xf numFmtId="178" fontId="9" fillId="2" borderId="4" xfId="4" applyFont="1" applyFill="1" applyBorder="1" applyAlignment="1">
      <alignment wrapText="1"/>
    </xf>
    <xf numFmtId="178" fontId="13" fillId="3" borderId="5" xfId="4" applyFont="1" applyFill="1" applyBorder="1" applyAlignment="1">
      <alignment wrapText="1"/>
    </xf>
    <xf numFmtId="178" fontId="13" fillId="2" borderId="5" xfId="4" applyFont="1" applyFill="1" applyBorder="1" applyAlignment="1">
      <alignment wrapText="1"/>
    </xf>
    <xf numFmtId="178" fontId="9" fillId="0" borderId="3" xfId="4" applyFont="1" applyFill="1" applyBorder="1" applyAlignment="1">
      <alignment wrapText="1"/>
    </xf>
    <xf numFmtId="178" fontId="9" fillId="0" borderId="4" xfId="4" applyFont="1" applyFill="1" applyBorder="1" applyAlignment="1">
      <alignment horizontal="right" wrapText="1"/>
    </xf>
    <xf numFmtId="180" fontId="9" fillId="3" borderId="6" xfId="4" applyNumberFormat="1" applyFont="1" applyFill="1" applyBorder="1" applyAlignment="1">
      <alignment horizontal="right" wrapText="1"/>
    </xf>
    <xf numFmtId="180" fontId="9" fillId="2" borderId="6" xfId="4" applyNumberFormat="1" applyFont="1" applyFill="1" applyBorder="1" applyAlignment="1">
      <alignment horizontal="right" wrapText="1"/>
    </xf>
    <xf numFmtId="180" fontId="9" fillId="3" borderId="1" xfId="4" applyNumberFormat="1" applyFont="1" applyFill="1" applyBorder="1" applyAlignment="1">
      <alignment horizontal="right" wrapText="1"/>
    </xf>
    <xf numFmtId="180" fontId="9" fillId="2" borderId="1" xfId="4" applyNumberFormat="1" applyFont="1" applyFill="1" applyBorder="1" applyAlignment="1">
      <alignment horizontal="right" wrapText="1"/>
    </xf>
    <xf numFmtId="178" fontId="9" fillId="0" borderId="3" xfId="4" applyFont="1" applyFill="1" applyBorder="1" applyAlignment="1">
      <alignment horizontal="right" wrapText="1"/>
    </xf>
    <xf numFmtId="178" fontId="9" fillId="2" borderId="1" xfId="4" applyFont="1" applyFill="1" applyBorder="1" applyAlignment="1">
      <alignment wrapText="1"/>
    </xf>
    <xf numFmtId="0" fontId="9" fillId="2" borderId="10" xfId="0" applyFont="1" applyFill="1" applyBorder="1" applyAlignment="1">
      <alignment vertical="top" wrapText="1"/>
    </xf>
    <xf numFmtId="178" fontId="13" fillId="3" borderId="10" xfId="4" applyFont="1" applyFill="1" applyBorder="1" applyAlignment="1">
      <alignment horizontal="right" vertical="top" wrapText="1"/>
    </xf>
    <xf numFmtId="178" fontId="13" fillId="3" borderId="2" xfId="4" applyFont="1" applyFill="1" applyBorder="1" applyAlignment="1">
      <alignment horizontal="right" vertical="top" wrapText="1"/>
    </xf>
    <xf numFmtId="178" fontId="13" fillId="2" borderId="2" xfId="4" applyFont="1" applyFill="1" applyBorder="1" applyAlignment="1">
      <alignment horizontal="right" vertical="top" wrapText="1"/>
    </xf>
    <xf numFmtId="178" fontId="13" fillId="2" borderId="0" xfId="4" applyFont="1" applyFill="1" applyBorder="1" applyAlignment="1">
      <alignment horizontal="right" vertical="top" wrapText="1"/>
    </xf>
    <xf numFmtId="0" fontId="9" fillId="0" borderId="3" xfId="0" applyFont="1" applyBorder="1" applyAlignment="1">
      <alignment horizontal="right" wrapText="1"/>
    </xf>
    <xf numFmtId="0" fontId="9" fillId="2" borderId="0" xfId="0" applyFont="1" applyFill="1" applyBorder="1" applyAlignment="1">
      <alignment wrapText="1"/>
    </xf>
    <xf numFmtId="0" fontId="13" fillId="3" borderId="3" xfId="0" applyFont="1" applyFill="1" applyBorder="1" applyAlignment="1">
      <alignment horizontal="right" vertical="top" wrapText="1"/>
    </xf>
    <xf numFmtId="0" fontId="13" fillId="2" borderId="0" xfId="0" applyFont="1" applyFill="1" applyBorder="1" applyAlignment="1">
      <alignment horizontal="right" vertical="top" wrapText="1"/>
    </xf>
    <xf numFmtId="0" fontId="9" fillId="3" borderId="1" xfId="0" applyFont="1" applyFill="1" applyBorder="1" applyAlignment="1">
      <alignment horizontal="right" wrapText="1"/>
    </xf>
    <xf numFmtId="0" fontId="13" fillId="3" borderId="1" xfId="0" applyFont="1" applyFill="1" applyBorder="1" applyAlignment="1">
      <alignment horizontal="right" wrapText="1"/>
    </xf>
    <xf numFmtId="0" fontId="9" fillId="2" borderId="1" xfId="0" applyFont="1" applyFill="1" applyBorder="1" applyAlignment="1">
      <alignment horizontal="right" wrapText="1"/>
    </xf>
    <xf numFmtId="0" fontId="13" fillId="2" borderId="1" xfId="0" applyFont="1" applyFill="1" applyBorder="1" applyAlignment="1">
      <alignment horizontal="right" wrapText="1"/>
    </xf>
    <xf numFmtId="0" fontId="13" fillId="2" borderId="0" xfId="0" applyFont="1" applyFill="1" applyBorder="1" applyAlignment="1">
      <alignment horizontal="right" wrapText="1"/>
    </xf>
    <xf numFmtId="175" fontId="9" fillId="3" borderId="3" xfId="0" applyNumberFormat="1" applyFont="1" applyFill="1" applyBorder="1" applyAlignment="1">
      <alignment horizontal="right" wrapText="1"/>
    </xf>
    <xf numFmtId="175" fontId="9" fillId="2" borderId="3" xfId="0" applyNumberFormat="1" applyFont="1" applyFill="1" applyBorder="1" applyAlignment="1">
      <alignment horizontal="right" wrapText="1"/>
    </xf>
    <xf numFmtId="175" fontId="9" fillId="3" borderId="4" xfId="0" applyNumberFormat="1" applyFont="1" applyFill="1" applyBorder="1" applyAlignment="1">
      <alignment horizontal="right" wrapText="1"/>
    </xf>
    <xf numFmtId="175" fontId="9" fillId="2" borderId="4" xfId="0" applyNumberFormat="1" applyFont="1" applyFill="1" applyBorder="1" applyAlignment="1">
      <alignment horizontal="right" wrapText="1"/>
    </xf>
    <xf numFmtId="174" fontId="9" fillId="2" borderId="0" xfId="0" applyNumberFormat="1" applyFont="1" applyFill="1" applyBorder="1" applyAlignment="1">
      <alignment horizontal="right" wrapText="1"/>
    </xf>
    <xf numFmtId="175" fontId="13" fillId="3" borderId="5" xfId="0" applyNumberFormat="1" applyFont="1" applyFill="1" applyBorder="1" applyAlignment="1">
      <alignment horizontal="right" wrapText="1"/>
    </xf>
    <xf numFmtId="175" fontId="13" fillId="2" borderId="5" xfId="0" applyNumberFormat="1" applyFont="1" applyFill="1" applyBorder="1" applyAlignment="1">
      <alignment horizontal="right" wrapText="1"/>
    </xf>
    <xf numFmtId="174" fontId="13" fillId="2" borderId="0" xfId="0" applyNumberFormat="1" applyFont="1" applyFill="1" applyBorder="1" applyAlignment="1">
      <alignment horizontal="right" wrapText="1"/>
    </xf>
    <xf numFmtId="0" fontId="9" fillId="2" borderId="0" xfId="0" applyFont="1" applyFill="1" applyBorder="1" applyAlignment="1">
      <alignment horizontal="right" wrapText="1"/>
    </xf>
    <xf numFmtId="0" fontId="14" fillId="3" borderId="0" xfId="0" applyFont="1" applyFill="1" applyAlignment="1">
      <alignment horizontal="right" wrapText="1"/>
    </xf>
    <xf numFmtId="0" fontId="14" fillId="2" borderId="0" xfId="0" applyFont="1" applyFill="1" applyAlignment="1">
      <alignment horizontal="right" wrapText="1"/>
    </xf>
    <xf numFmtId="175" fontId="9" fillId="3" borderId="0" xfId="0" applyNumberFormat="1" applyFont="1" applyFill="1" applyAlignment="1">
      <alignment horizontal="right" wrapText="1"/>
    </xf>
    <xf numFmtId="175" fontId="9" fillId="2" borderId="0" xfId="0" applyNumberFormat="1" applyFont="1" applyFill="1" applyAlignment="1">
      <alignment horizontal="right" wrapText="1"/>
    </xf>
    <xf numFmtId="174" fontId="9" fillId="2" borderId="0" xfId="0" applyNumberFormat="1" applyFont="1" applyFill="1" applyAlignment="1">
      <alignment horizontal="right" wrapText="1"/>
    </xf>
    <xf numFmtId="175" fontId="9" fillId="3" borderId="1" xfId="0" applyNumberFormat="1" applyFont="1" applyFill="1" applyBorder="1" applyAlignment="1">
      <alignment horizontal="right" wrapText="1"/>
    </xf>
    <xf numFmtId="175" fontId="9" fillId="2" borderId="1" xfId="0" applyNumberFormat="1" applyFont="1" applyFill="1" applyBorder="1" applyAlignment="1">
      <alignment horizontal="right" wrapText="1"/>
    </xf>
    <xf numFmtId="0" fontId="15" fillId="2" borderId="3" xfId="0" applyFont="1" applyFill="1" applyBorder="1" applyAlignment="1">
      <alignment wrapText="1"/>
    </xf>
    <xf numFmtId="0" fontId="15" fillId="2" borderId="0" xfId="0" applyFont="1" applyFill="1" applyBorder="1" applyAlignment="1">
      <alignment wrapText="1"/>
    </xf>
    <xf numFmtId="178" fontId="9" fillId="3" borderId="1" xfId="4" applyFont="1" applyFill="1" applyBorder="1" applyAlignment="1">
      <alignment horizontal="right" wrapText="1"/>
    </xf>
    <xf numFmtId="178" fontId="9" fillId="2" borderId="1" xfId="4" applyFont="1" applyFill="1" applyBorder="1" applyAlignment="1">
      <alignment horizontal="right" wrapText="1"/>
    </xf>
    <xf numFmtId="0" fontId="15" fillId="2" borderId="0" xfId="0" applyFont="1" applyFill="1" applyAlignment="1">
      <alignment vertical="top" wrapText="1"/>
    </xf>
    <xf numFmtId="0" fontId="15" fillId="2" borderId="0" xfId="0" applyFont="1" applyFill="1" applyAlignment="1">
      <alignment wrapText="1"/>
    </xf>
    <xf numFmtId="0" fontId="9" fillId="2" borderId="0" xfId="0" applyFont="1" applyFill="1" applyAlignment="1">
      <alignment wrapText="1" indent="2"/>
    </xf>
    <xf numFmtId="0" fontId="14" fillId="2" borderId="6" xfId="0" applyFont="1" applyFill="1" applyBorder="1" applyAlignment="1">
      <alignment wrapText="1"/>
    </xf>
    <xf numFmtId="178" fontId="9" fillId="2" borderId="6" xfId="4" applyFont="1" applyFill="1" applyBorder="1" applyAlignment="1">
      <alignment horizontal="right" wrapText="1"/>
    </xf>
    <xf numFmtId="0" fontId="9" fillId="2" borderId="2" xfId="0" applyFont="1" applyFill="1" applyBorder="1" applyAlignment="1">
      <alignment horizontal="right" vertical="top" wrapText="1"/>
    </xf>
    <xf numFmtId="0" fontId="9" fillId="2" borderId="4" xfId="0" applyFont="1" applyFill="1" applyBorder="1" applyAlignment="1">
      <alignment vertical="top" wrapText="1"/>
    </xf>
    <xf numFmtId="0" fontId="13" fillId="0" borderId="5" xfId="0" applyFont="1" applyBorder="1" applyAlignment="1">
      <alignment wrapText="1"/>
    </xf>
    <xf numFmtId="0" fontId="13" fillId="2" borderId="1" xfId="0" applyFont="1" applyFill="1" applyBorder="1" applyAlignment="1">
      <alignment horizontal="left" wrapText="1"/>
    </xf>
    <xf numFmtId="178" fontId="13" fillId="2" borderId="1" xfId="4" applyFont="1" applyFill="1" applyBorder="1" applyAlignment="1">
      <alignment horizontal="right" wrapText="1"/>
    </xf>
    <xf numFmtId="0" fontId="13" fillId="0" borderId="9" xfId="0" applyFont="1" applyBorder="1" applyAlignment="1">
      <alignment wrapText="1"/>
    </xf>
    <xf numFmtId="0" fontId="15" fillId="0" borderId="6" xfId="0" applyFont="1" applyBorder="1" applyAlignment="1">
      <alignment vertical="top" wrapText="1"/>
    </xf>
    <xf numFmtId="0" fontId="9" fillId="2" borderId="4" xfId="0" applyFont="1" applyFill="1" applyBorder="1" applyAlignment="1">
      <alignment horizontal="right" wrapText="1"/>
    </xf>
    <xf numFmtId="0" fontId="9" fillId="2" borderId="0" xfId="0" applyFont="1" applyFill="1" applyAlignment="1">
      <alignment horizontal="left" wrapText="1" indent="1"/>
    </xf>
    <xf numFmtId="0" fontId="12" fillId="2" borderId="0" xfId="0" applyFont="1" applyFill="1" applyAlignment="1">
      <alignment horizontal="left" wrapText="1"/>
    </xf>
    <xf numFmtId="177" fontId="10" fillId="0" borderId="0" xfId="1" applyNumberFormat="1" applyFont="1" applyAlignment="1">
      <alignment wrapText="1"/>
    </xf>
    <xf numFmtId="178" fontId="13" fillId="3" borderId="1" xfId="4" applyFont="1" applyFill="1" applyBorder="1" applyAlignment="1">
      <alignment horizontal="right" wrapText="1"/>
    </xf>
    <xf numFmtId="0" fontId="9" fillId="3" borderId="4" xfId="0" applyFont="1" applyFill="1" applyBorder="1" applyAlignment="1">
      <alignment horizontal="right" wrapText="1"/>
    </xf>
    <xf numFmtId="172" fontId="9" fillId="3" borderId="6" xfId="0" applyNumberFormat="1" applyFont="1" applyFill="1" applyBorder="1" applyAlignment="1">
      <alignment horizontal="right" wrapText="1"/>
    </xf>
    <xf numFmtId="172" fontId="9" fillId="2" borderId="6" xfId="0" applyNumberFormat="1" applyFont="1" applyFill="1" applyBorder="1" applyAlignment="1">
      <alignment horizontal="right" wrapText="1"/>
    </xf>
    <xf numFmtId="172" fontId="9" fillId="3" borderId="1" xfId="0" applyNumberFormat="1" applyFont="1" applyFill="1" applyBorder="1" applyAlignment="1">
      <alignment horizontal="right" wrapText="1"/>
    </xf>
    <xf numFmtId="172" fontId="9" fillId="2" borderId="1" xfId="0" applyNumberFormat="1" applyFont="1" applyFill="1" applyBorder="1" applyAlignment="1">
      <alignment horizontal="right" wrapText="1"/>
    </xf>
    <xf numFmtId="173" fontId="9" fillId="2" borderId="6" xfId="0" applyNumberFormat="1" applyFont="1" applyFill="1" applyBorder="1" applyAlignment="1">
      <alignment horizontal="right" wrapText="1"/>
    </xf>
    <xf numFmtId="173" fontId="9" fillId="2" borderId="1" xfId="0" applyNumberFormat="1" applyFont="1" applyFill="1" applyBorder="1" applyAlignment="1">
      <alignment horizontal="right" wrapText="1"/>
    </xf>
    <xf numFmtId="0" fontId="23" fillId="2" borderId="0" xfId="0" applyFont="1" applyFill="1" applyAlignment="1">
      <alignment wrapText="1"/>
    </xf>
    <xf numFmtId="180" fontId="9" fillId="3" borderId="4" xfId="4" applyNumberFormat="1" applyFont="1" applyFill="1" applyBorder="1" applyAlignment="1">
      <alignment horizontal="right" wrapText="1"/>
    </xf>
    <xf numFmtId="180" fontId="9" fillId="2" borderId="4" xfId="4" applyNumberFormat="1" applyFont="1" applyFill="1" applyBorder="1" applyAlignment="1">
      <alignment horizontal="right" wrapText="1"/>
    </xf>
    <xf numFmtId="0" fontId="10" fillId="0" borderId="0" xfId="0" applyFont="1" applyBorder="1" applyAlignment="1">
      <alignment wrapText="1"/>
    </xf>
    <xf numFmtId="181" fontId="13" fillId="3" borderId="6" xfId="3" applyFont="1" applyFill="1" applyBorder="1" applyAlignment="1">
      <alignment horizontal="right" wrapText="1"/>
    </xf>
    <xf numFmtId="181" fontId="13" fillId="2" borderId="6" xfId="3" applyFont="1" applyFill="1" applyBorder="1" applyAlignment="1">
      <alignment horizontal="right" wrapText="1"/>
    </xf>
    <xf numFmtId="181" fontId="13" fillId="3" borderId="0" xfId="3" applyFont="1" applyFill="1" applyBorder="1" applyAlignment="1">
      <alignment horizontal="right" wrapText="1"/>
    </xf>
    <xf numFmtId="181" fontId="13" fillId="2" borderId="0" xfId="3" applyFont="1" applyFill="1" applyBorder="1" applyAlignment="1">
      <alignment horizontal="right" wrapText="1"/>
    </xf>
    <xf numFmtId="165" fontId="9" fillId="2" borderId="3" xfId="0" applyNumberFormat="1" applyFont="1" applyFill="1" applyBorder="1" applyAlignment="1">
      <alignment horizontal="right" wrapText="1"/>
    </xf>
    <xf numFmtId="166" fontId="9" fillId="2" borderId="4" xfId="0" applyNumberFormat="1" applyFont="1" applyFill="1" applyBorder="1" applyAlignment="1">
      <alignment horizontal="right" wrapText="1"/>
    </xf>
    <xf numFmtId="165" fontId="9" fillId="2" borderId="4" xfId="0" applyNumberFormat="1" applyFont="1" applyFill="1" applyBorder="1" applyAlignment="1">
      <alignment horizontal="right" wrapText="1"/>
    </xf>
    <xf numFmtId="165" fontId="13" fillId="2" borderId="5" xfId="0" applyNumberFormat="1" applyFont="1" applyFill="1" applyBorder="1" applyAlignment="1">
      <alignment horizontal="right" wrapText="1"/>
    </xf>
    <xf numFmtId="165" fontId="13" fillId="2" borderId="3" xfId="0" applyNumberFormat="1" applyFont="1" applyFill="1" applyBorder="1" applyAlignment="1">
      <alignment horizontal="right" wrapText="1"/>
    </xf>
    <xf numFmtId="165" fontId="13" fillId="2" borderId="6" xfId="0" applyNumberFormat="1" applyFont="1" applyFill="1" applyBorder="1" applyAlignment="1">
      <alignment horizontal="right" wrapText="1"/>
    </xf>
    <xf numFmtId="166" fontId="13" fillId="2" borderId="6" xfId="0" applyNumberFormat="1" applyFont="1" applyFill="1" applyBorder="1" applyAlignment="1">
      <alignment horizontal="right" wrapText="1"/>
    </xf>
    <xf numFmtId="165" fontId="13" fillId="2" borderId="0" xfId="0" applyNumberFormat="1" applyFont="1" applyFill="1" applyAlignment="1">
      <alignment horizontal="right" wrapText="1"/>
    </xf>
    <xf numFmtId="169" fontId="9" fillId="2" borderId="7" xfId="0" applyNumberFormat="1" applyFont="1" applyFill="1" applyBorder="1" applyAlignment="1">
      <alignment horizontal="right" wrapText="1"/>
    </xf>
    <xf numFmtId="169" fontId="9" fillId="2" borderId="8" xfId="0" applyNumberFormat="1" applyFont="1" applyFill="1" applyBorder="1" applyAlignment="1">
      <alignment horizontal="right" wrapText="1"/>
    </xf>
    <xf numFmtId="169" fontId="9" fillId="2" borderId="5" xfId="0" applyNumberFormat="1" applyFont="1" applyFill="1" applyBorder="1" applyAlignment="1">
      <alignment horizontal="right" wrapText="1"/>
    </xf>
    <xf numFmtId="170" fontId="9" fillId="2" borderId="0" xfId="0" applyNumberFormat="1" applyFont="1" applyFill="1" applyAlignment="1">
      <alignment horizontal="right" wrapText="1"/>
    </xf>
    <xf numFmtId="0" fontId="14" fillId="2" borderId="1" xfId="0" applyFont="1" applyFill="1" applyBorder="1" applyAlignment="1">
      <alignment wrapText="1"/>
    </xf>
    <xf numFmtId="9" fontId="9" fillId="3" borderId="1" xfId="2" applyFont="1" applyFill="1" applyBorder="1" applyAlignment="1">
      <alignment horizontal="right" wrapText="1"/>
    </xf>
    <xf numFmtId="9" fontId="9" fillId="2" borderId="1" xfId="2" applyFont="1" applyFill="1" applyBorder="1" applyAlignment="1">
      <alignment horizontal="right" wrapText="1"/>
    </xf>
    <xf numFmtId="171" fontId="9" fillId="2" borderId="7" xfId="0" applyNumberFormat="1" applyFont="1" applyFill="1" applyBorder="1" applyAlignment="1">
      <alignment horizontal="right" wrapText="1"/>
    </xf>
    <xf numFmtId="171" fontId="9" fillId="2" borderId="5" xfId="0" applyNumberFormat="1" applyFont="1" applyFill="1" applyBorder="1" applyAlignment="1">
      <alignment horizontal="right" wrapText="1"/>
    </xf>
    <xf numFmtId="169" fontId="9" fillId="2" borderId="3" xfId="0" applyNumberFormat="1" applyFont="1" applyFill="1" applyBorder="1" applyAlignment="1">
      <alignment horizontal="right" wrapText="1"/>
    </xf>
    <xf numFmtId="169" fontId="9" fillId="2" borderId="0" xfId="0" applyNumberFormat="1" applyFont="1" applyFill="1" applyAlignment="1">
      <alignment horizontal="right" wrapText="1"/>
    </xf>
    <xf numFmtId="165" fontId="9" fillId="2" borderId="0" xfId="0" applyNumberFormat="1" applyFont="1" applyFill="1" applyAlignment="1">
      <alignment horizontal="right" wrapText="1"/>
    </xf>
    <xf numFmtId="165" fontId="9" fillId="2" borderId="5" xfId="0" applyNumberFormat="1" applyFont="1" applyFill="1" applyBorder="1" applyAlignment="1">
      <alignment horizontal="right" wrapText="1"/>
    </xf>
    <xf numFmtId="165" fontId="13" fillId="2" borderId="1" xfId="0" applyNumberFormat="1" applyFont="1" applyFill="1" applyBorder="1" applyAlignment="1">
      <alignment horizontal="right" wrapText="1"/>
    </xf>
    <xf numFmtId="0" fontId="9" fillId="2" borderId="5" xfId="0" applyFont="1" applyFill="1" applyBorder="1" applyAlignment="1">
      <alignment horizontal="right" wrapText="1"/>
    </xf>
    <xf numFmtId="0" fontId="14" fillId="2" borderId="3" xfId="0" applyFont="1" applyFill="1" applyBorder="1" applyAlignment="1">
      <alignment wrapText="1"/>
    </xf>
    <xf numFmtId="0" fontId="10" fillId="0" borderId="0" xfId="0" applyFont="1" applyAlignment="1">
      <alignment horizontal="right" wrapText="1"/>
    </xf>
    <xf numFmtId="170" fontId="9" fillId="2" borderId="3" xfId="0" applyNumberFormat="1" applyFont="1" applyFill="1" applyBorder="1" applyAlignment="1">
      <alignment horizontal="right" wrapText="1"/>
    </xf>
    <xf numFmtId="170" fontId="9" fillId="2" borderId="4" xfId="0" applyNumberFormat="1" applyFont="1" applyFill="1" applyBorder="1" applyAlignment="1">
      <alignment horizontal="right" wrapText="1"/>
    </xf>
    <xf numFmtId="170" fontId="9" fillId="2" borderId="6" xfId="0" applyNumberFormat="1" applyFont="1" applyFill="1" applyBorder="1" applyAlignment="1">
      <alignment horizontal="right" wrapText="1"/>
    </xf>
    <xf numFmtId="170" fontId="13" fillId="2" borderId="5" xfId="0" applyNumberFormat="1" applyFont="1" applyFill="1" applyBorder="1" applyAlignment="1">
      <alignment horizontal="right" wrapText="1"/>
    </xf>
    <xf numFmtId="178" fontId="10" fillId="0" borderId="0" xfId="0" applyNumberFormat="1" applyFont="1" applyAlignment="1">
      <alignment vertical="top" wrapText="1"/>
    </xf>
    <xf numFmtId="179" fontId="13" fillId="3" borderId="0" xfId="4" applyNumberFormat="1" applyFont="1" applyFill="1" applyBorder="1" applyAlignment="1">
      <alignment horizontal="right" wrapText="1"/>
    </xf>
    <xf numFmtId="0" fontId="9" fillId="2" borderId="0" xfId="0" applyFont="1" applyFill="1" applyAlignment="1"/>
    <xf numFmtId="0" fontId="12" fillId="2" borderId="0" xfId="0" applyFont="1" applyFill="1" applyAlignment="1"/>
    <xf numFmtId="0" fontId="13" fillId="2" borderId="1" xfId="0" applyFont="1" applyFill="1" applyBorder="1" applyAlignment="1"/>
    <xf numFmtId="0" fontId="9" fillId="2" borderId="2" xfId="0" applyFont="1" applyFill="1" applyBorder="1" applyAlignment="1">
      <alignment vertical="top"/>
    </xf>
    <xf numFmtId="0" fontId="13" fillId="2" borderId="3" xfId="0" applyFont="1" applyFill="1" applyBorder="1" applyAlignment="1"/>
    <xf numFmtId="0" fontId="9" fillId="2" borderId="0" xfId="0" applyFont="1" applyFill="1" applyAlignment="1">
      <alignment horizontal="left"/>
    </xf>
    <xf numFmtId="0" fontId="13" fillId="2" borderId="0" xfId="0" applyFont="1" applyFill="1" applyAlignment="1"/>
    <xf numFmtId="0" fontId="21" fillId="0" borderId="0" xfId="0" applyFont="1" applyAlignment="1"/>
    <xf numFmtId="0" fontId="10" fillId="0" borderId="0" xfId="0" applyFont="1" applyAlignment="1"/>
    <xf numFmtId="0" fontId="10" fillId="0" borderId="4" xfId="0" applyFont="1" applyBorder="1" applyAlignment="1"/>
    <xf numFmtId="0" fontId="13" fillId="2" borderId="6" xfId="0" applyFont="1" applyFill="1" applyBorder="1" applyAlignment="1"/>
    <xf numFmtId="0" fontId="9" fillId="2" borderId="4" xfId="0" applyFont="1" applyFill="1" applyBorder="1" applyAlignment="1">
      <alignment horizontal="left"/>
    </xf>
    <xf numFmtId="0" fontId="13" fillId="2" borderId="5" xfId="0" applyFont="1" applyFill="1" applyBorder="1" applyAlignment="1"/>
    <xf numFmtId="0" fontId="9" fillId="2" borderId="3" xfId="0" applyFont="1" applyFill="1" applyBorder="1" applyAlignment="1">
      <alignment horizontal="left"/>
    </xf>
    <xf numFmtId="178" fontId="13" fillId="2" borderId="1" xfId="4" applyFont="1" applyFill="1" applyBorder="1" applyAlignment="1">
      <alignment wrapText="1"/>
    </xf>
    <xf numFmtId="0" fontId="9" fillId="3" borderId="3" xfId="0" applyFont="1" applyFill="1" applyBorder="1" applyAlignment="1">
      <alignment wrapText="1"/>
    </xf>
    <xf numFmtId="0" fontId="9" fillId="2" borderId="6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left"/>
    </xf>
    <xf numFmtId="0" fontId="9" fillId="2" borderId="3" xfId="0" applyFont="1" applyFill="1" applyBorder="1" applyAlignment="1"/>
    <xf numFmtId="0" fontId="25" fillId="0" borderId="0" xfId="0" applyFont="1" applyBorder="1" applyAlignment="1">
      <alignment vertical="top" wrapText="1"/>
    </xf>
    <xf numFmtId="0" fontId="25" fillId="0" borderId="0" xfId="0" applyFont="1" applyBorder="1" applyAlignment="1">
      <alignment horizontal="right" vertical="top" wrapText="1"/>
    </xf>
    <xf numFmtId="165" fontId="14" fillId="2" borderId="4" xfId="0" applyNumberFormat="1" applyFont="1" applyFill="1" applyBorder="1" applyAlignment="1">
      <alignment wrapText="1"/>
    </xf>
    <xf numFmtId="178" fontId="10" fillId="3" borderId="0" xfId="4" applyFont="1" applyFill="1" applyBorder="1" applyAlignment="1">
      <alignment wrapText="1"/>
    </xf>
    <xf numFmtId="178" fontId="13" fillId="2" borderId="3" xfId="4" applyFont="1" applyFill="1" applyBorder="1" applyAlignment="1">
      <alignment wrapText="1"/>
    </xf>
    <xf numFmtId="178" fontId="13" fillId="0" borderId="3" xfId="4" applyFont="1" applyFill="1" applyBorder="1" applyAlignment="1">
      <alignment wrapText="1"/>
    </xf>
    <xf numFmtId="178" fontId="13" fillId="3" borderId="3" xfId="4" applyFont="1" applyFill="1" applyBorder="1" applyAlignment="1">
      <alignment wrapText="1"/>
    </xf>
    <xf numFmtId="178" fontId="9" fillId="0" borderId="0" xfId="4" applyFont="1" applyFill="1" applyBorder="1" applyAlignment="1">
      <alignment wrapText="1"/>
    </xf>
    <xf numFmtId="178" fontId="13" fillId="0" borderId="0" xfId="4" applyNumberFormat="1" applyFont="1" applyFill="1" applyBorder="1" applyAlignment="1">
      <alignment wrapText="1"/>
    </xf>
    <xf numFmtId="178" fontId="13" fillId="3" borderId="0" xfId="4" applyNumberFormat="1" applyFont="1" applyFill="1" applyBorder="1" applyAlignment="1">
      <alignment wrapText="1"/>
    </xf>
    <xf numFmtId="178" fontId="9" fillId="0" borderId="0" xfId="4" applyNumberFormat="1" applyFont="1" applyFill="1" applyBorder="1" applyAlignment="1">
      <alignment wrapText="1"/>
    </xf>
    <xf numFmtId="178" fontId="9" fillId="3" borderId="0" xfId="4" applyNumberFormat="1" applyFont="1" applyFill="1" applyBorder="1" applyAlignment="1">
      <alignment wrapText="1"/>
    </xf>
    <xf numFmtId="178" fontId="13" fillId="3" borderId="9" xfId="4" applyFont="1" applyFill="1" applyBorder="1" applyAlignment="1">
      <alignment wrapText="1"/>
    </xf>
    <xf numFmtId="178" fontId="9" fillId="0" borderId="4" xfId="4" applyFont="1" applyFill="1" applyBorder="1" applyAlignment="1">
      <alignment wrapText="1"/>
    </xf>
    <xf numFmtId="178" fontId="14" fillId="3" borderId="0" xfId="4" applyFont="1" applyFill="1" applyBorder="1" applyAlignment="1">
      <alignment wrapText="1"/>
    </xf>
    <xf numFmtId="0" fontId="9" fillId="2" borderId="0" xfId="0" applyFont="1" applyFill="1" applyBorder="1" applyAlignment="1">
      <alignment horizontal="left" wrapText="1"/>
    </xf>
    <xf numFmtId="0" fontId="9" fillId="0" borderId="0" xfId="0" applyFont="1" applyBorder="1" applyAlignment="1">
      <alignment horizontal="right" wrapText="1"/>
    </xf>
    <xf numFmtId="178" fontId="9" fillId="2" borderId="1" xfId="0" applyNumberFormat="1" applyFont="1" applyFill="1" applyBorder="1" applyAlignment="1">
      <alignment wrapText="1"/>
    </xf>
    <xf numFmtId="0" fontId="9" fillId="2" borderId="4" xfId="0" applyFont="1" applyFill="1" applyBorder="1" applyAlignment="1">
      <alignment wrapText="1" indent="2"/>
    </xf>
    <xf numFmtId="178" fontId="13" fillId="4" borderId="3" xfId="4" applyFont="1" applyFill="1" applyBorder="1" applyAlignment="1">
      <alignment wrapText="1"/>
    </xf>
    <xf numFmtId="178" fontId="13" fillId="5" borderId="3" xfId="4" applyFont="1" applyFill="1" applyBorder="1" applyAlignment="1">
      <alignment wrapText="1"/>
    </xf>
    <xf numFmtId="178" fontId="14" fillId="4" borderId="0" xfId="4" applyFont="1" applyFill="1" applyBorder="1" applyAlignment="1">
      <alignment wrapText="1"/>
    </xf>
    <xf numFmtId="178" fontId="14" fillId="5" borderId="0" xfId="4" applyFont="1" applyFill="1" applyBorder="1" applyAlignment="1">
      <alignment wrapText="1"/>
    </xf>
    <xf numFmtId="178" fontId="9" fillId="5" borderId="4" xfId="4" applyFont="1" applyFill="1" applyBorder="1" applyAlignment="1">
      <alignment wrapText="1"/>
    </xf>
    <xf numFmtId="170" fontId="14" fillId="3" borderId="4" xfId="0" applyNumberFormat="1" applyFont="1" applyFill="1" applyBorder="1" applyAlignment="1">
      <alignment wrapText="1"/>
    </xf>
    <xf numFmtId="170" fontId="14" fillId="4" borderId="4" xfId="0" applyNumberFormat="1" applyFont="1" applyFill="1" applyBorder="1" applyAlignment="1">
      <alignment wrapText="1"/>
    </xf>
    <xf numFmtId="170" fontId="14" fillId="5" borderId="4" xfId="0" applyNumberFormat="1" applyFont="1" applyFill="1" applyBorder="1" applyAlignment="1">
      <alignment wrapText="1"/>
    </xf>
    <xf numFmtId="0" fontId="9" fillId="3" borderId="6" xfId="0" applyFont="1" applyFill="1" applyBorder="1" applyAlignment="1">
      <alignment wrapText="1"/>
    </xf>
    <xf numFmtId="0" fontId="9" fillId="4" borderId="6" xfId="0" applyFont="1" applyFill="1" applyBorder="1" applyAlignment="1">
      <alignment wrapText="1"/>
    </xf>
    <xf numFmtId="0" fontId="9" fillId="5" borderId="6" xfId="0" applyFont="1" applyFill="1" applyBorder="1" applyAlignment="1">
      <alignment wrapText="1"/>
    </xf>
    <xf numFmtId="0" fontId="17" fillId="3" borderId="6" xfId="0" applyFont="1" applyFill="1" applyBorder="1" applyAlignment="1">
      <alignment wrapText="1"/>
    </xf>
    <xf numFmtId="0" fontId="17" fillId="4" borderId="6" xfId="0" applyFont="1" applyFill="1" applyBorder="1" applyAlignment="1">
      <alignment wrapText="1"/>
    </xf>
    <xf numFmtId="0" fontId="17" fillId="5" borderId="6" xfId="0" applyFont="1" applyFill="1" applyBorder="1" applyAlignment="1">
      <alignment wrapText="1"/>
    </xf>
    <xf numFmtId="178" fontId="17" fillId="2" borderId="0" xfId="4" applyFont="1" applyFill="1" applyBorder="1" applyAlignment="1">
      <alignment wrapText="1"/>
    </xf>
    <xf numFmtId="178" fontId="17" fillId="3" borderId="0" xfId="4" applyFont="1" applyFill="1" applyBorder="1" applyAlignment="1">
      <alignment wrapText="1"/>
    </xf>
    <xf numFmtId="178" fontId="17" fillId="4" borderId="0" xfId="4" applyFont="1" applyFill="1" applyBorder="1" applyAlignment="1">
      <alignment wrapText="1"/>
    </xf>
    <xf numFmtId="178" fontId="17" fillId="5" borderId="0" xfId="4" applyFont="1" applyFill="1" applyBorder="1" applyAlignment="1">
      <alignment wrapText="1"/>
    </xf>
    <xf numFmtId="165" fontId="14" fillId="2" borderId="0" xfId="0" applyNumberFormat="1" applyFont="1" applyFill="1" applyAlignment="1">
      <alignment wrapText="1"/>
    </xf>
    <xf numFmtId="170" fontId="14" fillId="3" borderId="0" xfId="0" applyNumberFormat="1" applyFont="1" applyFill="1" applyAlignment="1">
      <alignment wrapText="1"/>
    </xf>
    <xf numFmtId="170" fontId="14" fillId="4" borderId="0" xfId="0" applyNumberFormat="1" applyFont="1" applyFill="1" applyAlignment="1">
      <alignment wrapText="1"/>
    </xf>
    <xf numFmtId="170" fontId="14" fillId="5" borderId="0" xfId="0" applyNumberFormat="1" applyFont="1" applyFill="1" applyAlignment="1">
      <alignment wrapText="1"/>
    </xf>
    <xf numFmtId="0" fontId="9" fillId="3" borderId="0" xfId="0" applyFont="1" applyFill="1" applyAlignment="1">
      <alignment wrapText="1"/>
    </xf>
    <xf numFmtId="0" fontId="9" fillId="4" borderId="0" xfId="0" applyFont="1" applyFill="1" applyAlignment="1">
      <alignment wrapText="1"/>
    </xf>
    <xf numFmtId="0" fontId="9" fillId="5" borderId="0" xfId="0" applyFont="1" applyFill="1" applyAlignment="1">
      <alignment wrapText="1"/>
    </xf>
    <xf numFmtId="178" fontId="13" fillId="4" borderId="5" xfId="4" applyFont="1" applyFill="1" applyBorder="1" applyAlignment="1">
      <alignment wrapText="1"/>
    </xf>
    <xf numFmtId="178" fontId="13" fillId="5" borderId="5" xfId="4" applyFont="1" applyFill="1" applyBorder="1" applyAlignment="1">
      <alignment wrapText="1"/>
    </xf>
    <xf numFmtId="0" fontId="9" fillId="4" borderId="3" xfId="0" applyFont="1" applyFill="1" applyBorder="1" applyAlignment="1">
      <alignment wrapText="1"/>
    </xf>
    <xf numFmtId="0" fontId="9" fillId="5" borderId="3" xfId="0" applyFont="1" applyFill="1" applyBorder="1" applyAlignment="1">
      <alignment wrapText="1"/>
    </xf>
    <xf numFmtId="182" fontId="9" fillId="2" borderId="6" xfId="0" applyNumberFormat="1" applyFont="1" applyFill="1" applyBorder="1" applyAlignment="1">
      <alignment wrapText="1"/>
    </xf>
    <xf numFmtId="168" fontId="9" fillId="3" borderId="6" xfId="0" applyNumberFormat="1" applyFont="1" applyFill="1" applyBorder="1" applyAlignment="1">
      <alignment wrapText="1"/>
    </xf>
    <xf numFmtId="168" fontId="9" fillId="4" borderId="6" xfId="0" applyNumberFormat="1" applyFont="1" applyFill="1" applyBorder="1" applyAlignment="1">
      <alignment wrapText="1"/>
    </xf>
    <xf numFmtId="168" fontId="9" fillId="5" borderId="6" xfId="0" applyNumberFormat="1" applyFont="1" applyFill="1" applyBorder="1" applyAlignment="1">
      <alignment wrapText="1"/>
    </xf>
    <xf numFmtId="182" fontId="9" fillId="2" borderId="1" xfId="0" applyNumberFormat="1" applyFont="1" applyFill="1" applyBorder="1" applyAlignment="1">
      <alignment wrapText="1"/>
    </xf>
    <xf numFmtId="2" fontId="10" fillId="0" borderId="0" xfId="0" applyNumberFormat="1" applyFont="1" applyAlignment="1"/>
    <xf numFmtId="167" fontId="9" fillId="3" borderId="1" xfId="0" applyNumberFormat="1" applyFont="1" applyFill="1" applyBorder="1" applyAlignment="1">
      <alignment wrapText="1"/>
    </xf>
    <xf numFmtId="168" fontId="9" fillId="4" borderId="1" xfId="0" applyNumberFormat="1" applyFont="1" applyFill="1" applyBorder="1" applyAlignment="1">
      <alignment wrapText="1"/>
    </xf>
    <xf numFmtId="168" fontId="9" fillId="5" borderId="1" xfId="0" applyNumberFormat="1" applyFont="1" applyFill="1" applyBorder="1" applyAlignment="1">
      <alignment wrapText="1"/>
    </xf>
    <xf numFmtId="177" fontId="0" fillId="0" borderId="0" xfId="1" applyNumberFormat="1" applyFont="1"/>
    <xf numFmtId="164" fontId="0" fillId="0" borderId="0" xfId="1" applyNumberFormat="1" applyFont="1"/>
    <xf numFmtId="178" fontId="13" fillId="0" borderId="6" xfId="4" applyFont="1" applyFill="1" applyBorder="1" applyAlignment="1">
      <alignment wrapText="1"/>
    </xf>
    <xf numFmtId="0" fontId="13" fillId="2" borderId="0" xfId="0" applyFont="1" applyFill="1" applyBorder="1" applyAlignment="1">
      <alignment wrapText="1"/>
    </xf>
    <xf numFmtId="0" fontId="0" fillId="0" borderId="0" xfId="0"/>
    <xf numFmtId="15" fontId="13" fillId="2" borderId="2" xfId="0" applyNumberFormat="1" applyFont="1" applyFill="1" applyBorder="1" applyAlignment="1">
      <alignment horizontal="right" vertical="top" wrapText="1"/>
    </xf>
    <xf numFmtId="0" fontId="25" fillId="0" borderId="3" xfId="0" applyFont="1" applyBorder="1" applyAlignment="1">
      <alignment horizontal="right" wrapText="1"/>
    </xf>
    <xf numFmtId="0" fontId="9" fillId="2" borderId="0" xfId="0" applyFont="1" applyFill="1" applyAlignment="1">
      <alignment horizontal="left" indent="2"/>
    </xf>
    <xf numFmtId="0" fontId="9" fillId="2" borderId="4" xfId="0" applyFont="1" applyFill="1" applyBorder="1" applyAlignment="1">
      <alignment horizontal="left" indent="2"/>
    </xf>
    <xf numFmtId="178" fontId="13" fillId="4" borderId="4" xfId="4" applyFont="1" applyFill="1" applyBorder="1" applyAlignment="1">
      <alignment wrapText="1"/>
    </xf>
    <xf numFmtId="178" fontId="0" fillId="0" borderId="0" xfId="0" applyNumberFormat="1"/>
    <xf numFmtId="179" fontId="10" fillId="0" borderId="0" xfId="4" applyNumberFormat="1" applyFont="1" applyFill="1" applyBorder="1" applyAlignment="1">
      <alignment wrapText="1"/>
    </xf>
    <xf numFmtId="179" fontId="13" fillId="3" borderId="4" xfId="4" applyNumberFormat="1" applyFont="1" applyFill="1" applyBorder="1" applyAlignment="1">
      <alignment horizontal="right" wrapText="1"/>
    </xf>
    <xf numFmtId="179" fontId="13" fillId="2" borderId="4" xfId="4" applyNumberFormat="1" applyFont="1" applyFill="1" applyBorder="1" applyAlignment="1">
      <alignment horizontal="right" wrapText="1"/>
    </xf>
    <xf numFmtId="179" fontId="14" fillId="3" borderId="6" xfId="4" applyNumberFormat="1" applyFont="1" applyFill="1" applyBorder="1" applyAlignment="1">
      <alignment horizontal="right" wrapText="1"/>
    </xf>
    <xf numFmtId="179" fontId="14" fillId="2" borderId="6" xfId="4" applyNumberFormat="1" applyFont="1" applyFill="1" applyBorder="1" applyAlignment="1">
      <alignment horizontal="right" wrapText="1"/>
    </xf>
    <xf numFmtId="179" fontId="9" fillId="3" borderId="6" xfId="4" applyNumberFormat="1" applyFont="1" applyFill="1" applyBorder="1" applyAlignment="1">
      <alignment horizontal="right" wrapText="1"/>
    </xf>
    <xf numFmtId="179" fontId="9" fillId="2" borderId="6" xfId="4" applyNumberFormat="1" applyFont="1" applyFill="1" applyBorder="1" applyAlignment="1">
      <alignment horizontal="right" wrapText="1"/>
    </xf>
    <xf numFmtId="179" fontId="13" fillId="3" borderId="5" xfId="4" applyNumberFormat="1" applyFont="1" applyFill="1" applyBorder="1" applyAlignment="1">
      <alignment horizontal="right" wrapText="1"/>
    </xf>
    <xf numFmtId="179" fontId="13" fillId="2" borderId="5" xfId="4" applyNumberFormat="1" applyFont="1" applyFill="1" applyBorder="1" applyAlignment="1">
      <alignment horizontal="right" wrapText="1"/>
    </xf>
    <xf numFmtId="0" fontId="15" fillId="2" borderId="0" xfId="0" applyFont="1" applyFill="1" applyAlignment="1">
      <alignment horizontal="left" vertical="top" wrapText="1"/>
    </xf>
    <xf numFmtId="0" fontId="14" fillId="0" borderId="3" xfId="0" applyFont="1" applyBorder="1" applyAlignment="1">
      <alignment horizontal="left" wrapText="1"/>
    </xf>
    <xf numFmtId="0" fontId="25" fillId="0" borderId="3" xfId="0" applyFont="1" applyBorder="1" applyAlignment="1">
      <alignment horizontal="left" wrapText="1"/>
    </xf>
    <xf numFmtId="0" fontId="11" fillId="2" borderId="0" xfId="0" applyFont="1" applyFill="1" applyAlignment="1">
      <alignment horizontal="left" wrapText="1"/>
    </xf>
    <xf numFmtId="0" fontId="20" fillId="2" borderId="0" xfId="0" applyFont="1" applyFill="1" applyAlignment="1">
      <alignment wrapText="1"/>
    </xf>
    <xf numFmtId="0" fontId="21" fillId="0" borderId="0" xfId="0" applyFont="1" applyAlignment="1">
      <alignment horizontal="left" wrapText="1"/>
    </xf>
    <xf numFmtId="0" fontId="19" fillId="2" borderId="0" xfId="0" applyFont="1" applyFill="1" applyAlignment="1">
      <alignment vertical="top" wrapText="1"/>
    </xf>
    <xf numFmtId="0" fontId="11" fillId="2" borderId="0" xfId="0" applyFont="1" applyFill="1" applyAlignment="1">
      <alignment horizontal="left"/>
    </xf>
  </cellXfs>
  <cellStyles count="5">
    <cellStyle name="Comma" xfId="1" builtinId="3"/>
    <cellStyle name="Normal" xfId="0" builtinId="0"/>
    <cellStyle name="Percent" xfId="2" builtinId="5"/>
    <cellStyle name="Press Release Number Million (1 Decimal)" xfId="4" xr:uid="{8A3D7986-A9E0-4453-85C6-F94F0C619572}"/>
    <cellStyle name="Press Release Numbers" xfId="3" xr:uid="{C6F097EB-3117-44AC-A23F-66DF6DB74D39}"/>
  </cellStyles>
  <dxfs count="0"/>
  <tableStyles count="0" defaultTableStyle="TableStyleMedium2" defaultPivotStyle="PivotStyleLight16"/>
  <colors>
    <mruColors>
      <color rgb="FFBCDC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260537</xdr:colOff>
      <xdr:row>0</xdr:row>
      <xdr:rowOff>35486</xdr:rowOff>
    </xdr:from>
    <xdr:to>
      <xdr:col>13</xdr:col>
      <xdr:colOff>145677</xdr:colOff>
      <xdr:row>3</xdr:row>
      <xdr:rowOff>121607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9890DE-9779-4C82-BD24-943ADDBAA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53243" y="35486"/>
          <a:ext cx="3078816" cy="780886"/>
        </a:xfrm>
        <a:prstGeom prst="rect">
          <a:avLst/>
        </a:prstGeom>
      </xdr:spPr>
    </xdr:pic>
    <xdr:clientData/>
  </xdr:twoCellAnchor>
  <xdr:twoCellAnchor>
    <xdr:from>
      <xdr:col>2</xdr:col>
      <xdr:colOff>384608</xdr:colOff>
      <xdr:row>12</xdr:row>
      <xdr:rowOff>102405</xdr:rowOff>
    </xdr:from>
    <xdr:to>
      <xdr:col>12</xdr:col>
      <xdr:colOff>604398</xdr:colOff>
      <xdr:row>12</xdr:row>
      <xdr:rowOff>107178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6334C4DC-95A2-4ABE-95C2-63A2594EFA7F}"/>
            </a:ext>
          </a:extLst>
        </xdr:cNvPr>
        <xdr:cNvCxnSpPr/>
      </xdr:nvCxnSpPr>
      <xdr:spPr>
        <a:xfrm>
          <a:off x="994208" y="2607480"/>
          <a:ext cx="6430090" cy="4773"/>
        </a:xfrm>
        <a:prstGeom prst="line">
          <a:avLst/>
        </a:prstGeom>
        <a:ln>
          <a:solidFill>
            <a:srgbClr val="DF1B12"/>
          </a:solidFill>
        </a:ln>
        <a:effectLst>
          <a:outerShdw blurRad="40000" dist="50800" dir="5400000" rotWithShape="0">
            <a:srgbClr val="000000">
              <a:alpha val="15000"/>
            </a:srgbClr>
          </a:outerShdw>
        </a:effectLst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10</xdr:row>
      <xdr:rowOff>0</xdr:rowOff>
    </xdr:from>
    <xdr:to>
      <xdr:col>2</xdr:col>
      <xdr:colOff>219881</xdr:colOff>
      <xdr:row>13</xdr:row>
      <xdr:rowOff>44867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53C5D30-CE65-4F65-A872-D92EC280E1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971675"/>
          <a:ext cx="829481" cy="749717"/>
        </a:xfrm>
        <a:prstGeom prst="rect">
          <a:avLst/>
        </a:prstGeom>
      </xdr:spPr>
    </xdr:pic>
    <xdr:clientData/>
  </xdr:twoCellAnchor>
  <xdr:twoCellAnchor>
    <xdr:from>
      <xdr:col>2</xdr:col>
      <xdr:colOff>333375</xdr:colOff>
      <xdr:row>10</xdr:row>
      <xdr:rowOff>0</xdr:rowOff>
    </xdr:from>
    <xdr:to>
      <xdr:col>13</xdr:col>
      <xdr:colOff>128237</xdr:colOff>
      <xdr:row>13</xdr:row>
      <xdr:rowOff>2253</xdr:rowOff>
    </xdr:to>
    <xdr:sp macro="" textlink="">
      <xdr:nvSpPr>
        <xdr:cNvPr id="5" name="Title 2">
          <a:extLst>
            <a:ext uri="{FF2B5EF4-FFF2-40B4-BE49-F238E27FC236}">
              <a16:creationId xmlns:a16="http://schemas.microsoft.com/office/drawing/2014/main" id="{FEBF9392-5FFE-4C6F-B2AF-026699B8A3FA}"/>
            </a:ext>
          </a:extLst>
        </xdr:cNvPr>
        <xdr:cNvSpPr>
          <a:spLocks noGrp="1"/>
        </xdr:cNvSpPr>
      </xdr:nvSpPr>
      <xdr:spPr>
        <a:xfrm>
          <a:off x="942975" y="1971675"/>
          <a:ext cx="6643337" cy="707103"/>
        </a:xfrm>
        <a:prstGeom prst="rect">
          <a:avLst/>
        </a:prstGeom>
        <a:noFill/>
      </xdr:spPr>
      <xdr:txBody>
        <a:bodyPr vert="horz" wrap="square" lIns="0" tIns="45720" rIns="0" bIns="45720" rtlCol="0" anchor="ctr">
          <a:noAutofit/>
        </a:bodyPr>
        <a:lstStyle>
          <a:lvl1pPr algn="l" defTabSz="457200" rtl="0" eaLnBrk="1" latinLnBrk="0" hangingPunct="1">
            <a:spcBef>
              <a:spcPct val="0"/>
            </a:spcBef>
            <a:buNone/>
            <a:defRPr lang="en-US" sz="3200" kern="1200" dirty="0">
              <a:solidFill>
                <a:schemeClr val="tx1"/>
              </a:solidFill>
              <a:latin typeface="Verdana" pitchFamily="34" charset="0"/>
              <a:ea typeface="Verdana" pitchFamily="34" charset="0"/>
              <a:cs typeface="Verdana" pitchFamily="34" charset="0"/>
            </a:defRPr>
          </a:lvl1pPr>
        </a:lstStyle>
        <a:p>
          <a:r>
            <a:rPr lang="en-US" sz="3200">
              <a:solidFill>
                <a:schemeClr val="tx2">
                  <a:lumMod val="50000"/>
                </a:schemeClr>
              </a:solidFill>
              <a:latin typeface="+mn-lt"/>
            </a:rPr>
            <a:t>TOMTOM FINANCIAL DATA PACK Q2</a:t>
          </a:r>
          <a:r>
            <a:rPr lang="en-US" sz="3200" baseline="0">
              <a:solidFill>
                <a:schemeClr val="tx2">
                  <a:lumMod val="50000"/>
                </a:schemeClr>
              </a:solidFill>
              <a:latin typeface="+mn-lt"/>
            </a:rPr>
            <a:t> '19</a:t>
          </a:r>
          <a:endParaRPr lang="en-US" sz="3200">
            <a:solidFill>
              <a:schemeClr val="tx2">
                <a:lumMod val="50000"/>
              </a:schemeClr>
            </a:solidFill>
            <a:latin typeface="+mn-lt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252132</xdr:colOff>
      <xdr:row>0</xdr:row>
      <xdr:rowOff>39221</xdr:rowOff>
    </xdr:from>
    <xdr:to>
      <xdr:col>6</xdr:col>
      <xdr:colOff>222250</xdr:colOff>
      <xdr:row>3</xdr:row>
      <xdr:rowOff>79213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4B363A-99F7-4D11-8AA2-03C5CEF44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76532" y="39221"/>
          <a:ext cx="2389468" cy="63054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3590551</xdr:colOff>
      <xdr:row>0</xdr:row>
      <xdr:rowOff>34552</xdr:rowOff>
    </xdr:from>
    <xdr:to>
      <xdr:col>4</xdr:col>
      <xdr:colOff>240926</xdr:colOff>
      <xdr:row>3</xdr:row>
      <xdr:rowOff>74544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840F35-D825-4319-A976-7B4FE981A2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93110" y="34552"/>
          <a:ext cx="2387787" cy="62269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118410</xdr:colOff>
      <xdr:row>0</xdr:row>
      <xdr:rowOff>33430</xdr:rowOff>
    </xdr:from>
    <xdr:to>
      <xdr:col>13</xdr:col>
      <xdr:colOff>374</xdr:colOff>
      <xdr:row>3</xdr:row>
      <xdr:rowOff>67819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50CA02-0C5B-4091-8BB3-1358EEE81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28685" y="33430"/>
          <a:ext cx="2406089" cy="62493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559360</xdr:colOff>
      <xdr:row>0</xdr:row>
      <xdr:rowOff>58831</xdr:rowOff>
    </xdr:from>
    <xdr:to>
      <xdr:col>8</xdr:col>
      <xdr:colOff>204507</xdr:colOff>
      <xdr:row>3</xdr:row>
      <xdr:rowOff>100504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044E6A-6386-4744-A169-A93273DED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35625" y="58831"/>
          <a:ext cx="2379382" cy="622698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423021</xdr:colOff>
      <xdr:row>0</xdr:row>
      <xdr:rowOff>41088</xdr:rowOff>
    </xdr:from>
    <xdr:to>
      <xdr:col>12</xdr:col>
      <xdr:colOff>124198</xdr:colOff>
      <xdr:row>3</xdr:row>
      <xdr:rowOff>81080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7302636-7B73-443B-AC44-2204A4A74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3139" y="41088"/>
          <a:ext cx="2390588" cy="6226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394073</xdr:colOff>
      <xdr:row>0</xdr:row>
      <xdr:rowOff>31752</xdr:rowOff>
    </xdr:from>
    <xdr:to>
      <xdr:col>8</xdr:col>
      <xdr:colOff>125132</xdr:colOff>
      <xdr:row>3</xdr:row>
      <xdr:rowOff>71744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881601-59C0-4DD6-8C15-11DD16AB4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9426" y="31752"/>
          <a:ext cx="2375647" cy="62269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615523</xdr:colOff>
      <xdr:row>0</xdr:row>
      <xdr:rowOff>43222</xdr:rowOff>
    </xdr:from>
    <xdr:to>
      <xdr:col>6</xdr:col>
      <xdr:colOff>215313</xdr:colOff>
      <xdr:row>3</xdr:row>
      <xdr:rowOff>69607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72F67E8-1802-45AE-B32A-96DD31A59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58170" y="43222"/>
          <a:ext cx="2378849" cy="60909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412750</xdr:colOff>
      <xdr:row>0</xdr:row>
      <xdr:rowOff>63500</xdr:rowOff>
    </xdr:from>
    <xdr:to>
      <xdr:col>6</xdr:col>
      <xdr:colOff>222250</xdr:colOff>
      <xdr:row>3</xdr:row>
      <xdr:rowOff>74917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9D20C3-B6A7-4D78-AE1D-1F6706457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0" y="63500"/>
          <a:ext cx="2381250" cy="62269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3614831</xdr:colOff>
      <xdr:row>0</xdr:row>
      <xdr:rowOff>72838</xdr:rowOff>
    </xdr:from>
    <xdr:to>
      <xdr:col>4</xdr:col>
      <xdr:colOff>247463</xdr:colOff>
      <xdr:row>3</xdr:row>
      <xdr:rowOff>112830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95ACB9-3FF3-4B88-BAA0-236AEE945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72566" y="72838"/>
          <a:ext cx="2381250" cy="62269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231775</xdr:colOff>
      <xdr:row>0</xdr:row>
      <xdr:rowOff>22225</xdr:rowOff>
    </xdr:from>
    <xdr:to>
      <xdr:col>6</xdr:col>
      <xdr:colOff>193675</xdr:colOff>
      <xdr:row>3</xdr:row>
      <xdr:rowOff>62217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1FEE58-490E-47C9-9C6A-3DDEFEEB6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0400" y="22225"/>
          <a:ext cx="2400300" cy="63054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200772</xdr:colOff>
      <xdr:row>0</xdr:row>
      <xdr:rowOff>36419</xdr:rowOff>
    </xdr:from>
    <xdr:to>
      <xdr:col>10</xdr:col>
      <xdr:colOff>158749</xdr:colOff>
      <xdr:row>3</xdr:row>
      <xdr:rowOff>76411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14BCB3-4B5B-4F5F-915E-7653A3B90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46596" y="36419"/>
          <a:ext cx="2389654" cy="62269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4275044</xdr:colOff>
      <xdr:row>0</xdr:row>
      <xdr:rowOff>9152</xdr:rowOff>
    </xdr:from>
    <xdr:to>
      <xdr:col>4</xdr:col>
      <xdr:colOff>230094</xdr:colOff>
      <xdr:row>3</xdr:row>
      <xdr:rowOff>49144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9B6A2F-A976-41DC-9AB1-5B08B9CE17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32219" y="9152"/>
          <a:ext cx="2365375" cy="63054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3562350</xdr:colOff>
      <xdr:row>0</xdr:row>
      <xdr:rowOff>17929</xdr:rowOff>
    </xdr:from>
    <xdr:to>
      <xdr:col>4</xdr:col>
      <xdr:colOff>238125</xdr:colOff>
      <xdr:row>3</xdr:row>
      <xdr:rowOff>57921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BDE6E9-BE1A-4018-A11F-2C8DD1578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9525" y="17929"/>
          <a:ext cx="2381250" cy="6305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48"/>
  <sheetViews>
    <sheetView showGridLines="0" tabSelected="1" showRuler="0" topLeftCell="B1" zoomScaleNormal="100" zoomScaleSheetLayoutView="85" workbookViewId="0">
      <selection activeCell="B1" sqref="B1"/>
    </sheetView>
  </sheetViews>
  <sheetFormatPr defaultColWidth="13.7109375" defaultRowHeight="12.75" x14ac:dyDescent="0.2"/>
  <cols>
    <col min="1" max="1" width="2.42578125" customWidth="1"/>
    <col min="2" max="8" width="9.140625" customWidth="1"/>
    <col min="9" max="13" width="9.5703125" customWidth="1"/>
    <col min="14" max="14" width="2.85546875" customWidth="1"/>
    <col min="15" max="18" width="9.5703125" customWidth="1"/>
  </cols>
  <sheetData>
    <row r="1" spans="2:18" ht="14.1" customHeight="1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2:18" ht="14.1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2:18" ht="29.1" customHeight="1" x14ac:dyDescent="0.2">
      <c r="B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2:18" ht="19.149999999999999" customHeight="1" x14ac:dyDescent="0.25"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2:18" ht="14.1" customHeight="1" x14ac:dyDescent="0.2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2:18" ht="14.1" customHeight="1" x14ac:dyDescent="0.2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2:18" ht="14.1" customHeight="1" x14ac:dyDescent="0.2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2:18" ht="14.1" customHeight="1" x14ac:dyDescent="0.2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2:18" ht="14.1" customHeight="1" x14ac:dyDescent="0.2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2:18" ht="14.1" customHeight="1" x14ac:dyDescent="0.2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2:18" ht="29.1" customHeight="1" x14ac:dyDescent="0.2">
      <c r="B11" s="2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"/>
      <c r="P11" s="2"/>
      <c r="Q11" s="2"/>
      <c r="R11" s="2"/>
    </row>
    <row r="12" spans="2:18" ht="14.1" customHeight="1" x14ac:dyDescent="0.2">
      <c r="B12" s="2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"/>
      <c r="P12" s="2"/>
      <c r="Q12" s="2"/>
      <c r="R12" s="2"/>
    </row>
    <row r="13" spans="2:18" ht="14.1" customHeight="1" x14ac:dyDescent="0.2">
      <c r="B13" s="2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"/>
      <c r="P13" s="2"/>
      <c r="Q13" s="2"/>
      <c r="R13" s="2"/>
    </row>
    <row r="14" spans="2:18" ht="14.1" customHeight="1" x14ac:dyDescent="0.2">
      <c r="B14" s="2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2"/>
      <c r="P14" s="2"/>
      <c r="Q14" s="2"/>
      <c r="R14" s="2"/>
    </row>
    <row r="15" spans="2:18" ht="14.1" customHeight="1" x14ac:dyDescent="0.2">
      <c r="B15" s="2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2"/>
      <c r="P15" s="2"/>
      <c r="Q15" s="2"/>
      <c r="R15" s="2"/>
    </row>
    <row r="16" spans="2:18" ht="14.1" customHeight="1" x14ac:dyDescent="0.2">
      <c r="B16" s="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2"/>
      <c r="P16" s="2"/>
      <c r="Q16" s="2"/>
      <c r="R16" s="2"/>
    </row>
    <row r="17" spans="2:18" ht="14.1" customHeight="1" x14ac:dyDescent="0.2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2:18" ht="14.1" customHeight="1" x14ac:dyDescent="0.2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2:18" ht="14.1" customHeight="1" x14ac:dyDescent="0.2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2:18" ht="14.1" customHeight="1" x14ac:dyDescent="0.2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2:18" ht="14.1" customHeight="1" x14ac:dyDescent="0.2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2:18" ht="14.1" customHeight="1" x14ac:dyDescent="0.2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2:18" ht="14.1" customHeight="1" x14ac:dyDescent="0.2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2:18" ht="14.1" customHeight="1" x14ac:dyDescent="0.2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2:18" ht="14.1" customHeight="1" x14ac:dyDescent="0.2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2:18" ht="14.1" customHeight="1" x14ac:dyDescent="0.2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2:18" ht="14.1" customHeight="1" x14ac:dyDescent="0.2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2:18" ht="14.1" customHeight="1" x14ac:dyDescent="0.2">
      <c r="B28" s="2"/>
      <c r="C28" s="2"/>
      <c r="D28" s="4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2:18" ht="14.1" customHeight="1" x14ac:dyDescent="0.2">
      <c r="B29" s="2"/>
      <c r="C29" s="2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</row>
    <row r="30" spans="2:18" ht="14.1" customHeight="1" x14ac:dyDescent="0.2">
      <c r="B30" s="2"/>
      <c r="C30" s="2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</row>
    <row r="31" spans="2:18" ht="14.1" customHeight="1" x14ac:dyDescent="0.2">
      <c r="B31" s="2"/>
      <c r="C31" s="2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</row>
    <row r="32" spans="2:18" ht="14.1" customHeight="1" x14ac:dyDescent="0.2">
      <c r="B32" s="2"/>
      <c r="C32" s="2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</row>
    <row r="33" spans="2:18" ht="14.1" customHeight="1" x14ac:dyDescent="0.2">
      <c r="B33" s="2"/>
      <c r="C33" s="2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</row>
    <row r="34" spans="2:18" ht="14.1" customHeight="1" x14ac:dyDescent="0.2">
      <c r="B34" s="2"/>
      <c r="C34" s="2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</row>
    <row r="35" spans="2:18" ht="14.1" customHeight="1" x14ac:dyDescent="0.2">
      <c r="B35" s="2"/>
      <c r="C35" s="2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</row>
    <row r="36" spans="2:18" ht="14.1" customHeight="1" x14ac:dyDescent="0.2">
      <c r="B36" s="2"/>
      <c r="C36" s="2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</row>
    <row r="37" spans="2:18" ht="14.1" customHeight="1" x14ac:dyDescent="0.2">
      <c r="B37" s="2"/>
      <c r="C37" s="2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</row>
    <row r="38" spans="2:18" ht="14.1" customHeight="1" x14ac:dyDescent="0.2">
      <c r="B38" s="2"/>
      <c r="C38" s="2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</row>
    <row r="39" spans="2:18" ht="14.1" customHeight="1" x14ac:dyDescent="0.2">
      <c r="B39" s="2"/>
      <c r="C39" s="2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</row>
    <row r="40" spans="2:18" ht="14.1" customHeight="1" x14ac:dyDescent="0.2">
      <c r="B40" s="2"/>
      <c r="C40" s="2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</row>
    <row r="41" spans="2:18" ht="14.1" customHeight="1" x14ac:dyDescent="0.2">
      <c r="B41" s="2"/>
      <c r="C41" s="2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</row>
    <row r="42" spans="2:18" ht="14.1" customHeight="1" x14ac:dyDescent="0.2">
      <c r="B42" s="2"/>
      <c r="C42" s="2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</row>
    <row r="43" spans="2:18" ht="14.1" customHeight="1" x14ac:dyDescent="0.2">
      <c r="B43" s="2"/>
      <c r="C43" s="2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</row>
    <row r="44" spans="2:18" ht="14.1" customHeight="1" x14ac:dyDescent="0.2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2:18" ht="14.1" customHeight="1" x14ac:dyDescent="0.2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2:18" ht="14.1" customHeight="1" x14ac:dyDescent="0.2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2:18" ht="14.1" customHeight="1" x14ac:dyDescent="0.2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2:18" ht="20.85" customHeight="1" x14ac:dyDescent="0.3">
      <c r="B48" s="2"/>
      <c r="C48" s="2"/>
      <c r="D48" s="2"/>
      <c r="E48" s="2"/>
      <c r="F48" s="2"/>
      <c r="G48" s="2"/>
      <c r="H48" s="2"/>
      <c r="I48" s="2"/>
      <c r="J48" s="6"/>
      <c r="K48" s="2"/>
      <c r="L48" s="2"/>
      <c r="M48" s="2"/>
      <c r="N48" s="2"/>
      <c r="O48" s="2"/>
      <c r="P48" s="2"/>
      <c r="Q48" s="2"/>
      <c r="R48" s="2"/>
    </row>
  </sheetData>
  <pageMargins left="0.74803149606299213" right="0.74803149606299213" top="0.98425196850393704" bottom="0.98425196850393704" header="0.51181102362204722" footer="0.51181102362204722"/>
  <pageSetup scale="72" orientation="portrait" r:id="rId1"/>
  <headerFooter>
    <oddHeader>&amp;L&amp;"Calibri,Regular"Copyright © 2019 TomTom International B.V. All rights reserved.</oddHeader>
    <oddFooter>&amp;L&amp;"-,Bold"TomTom Investor Relations&amp;"Arial,Regular"
+31 20 757 5914&amp;R&amp;"Calibri,Bold"Page &amp;P of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14"/>
  <sheetViews>
    <sheetView showGridLines="0" showRuler="0" zoomScaleNormal="100" zoomScaleSheetLayoutView="85" workbookViewId="0"/>
  </sheetViews>
  <sheetFormatPr defaultColWidth="13.7109375" defaultRowHeight="12.75" x14ac:dyDescent="0.2"/>
  <cols>
    <col min="1" max="1" width="3.85546875" style="10" customWidth="1"/>
    <col min="2" max="2" width="42" style="10" customWidth="1"/>
    <col min="3" max="3" width="12.7109375" style="10" bestFit="1" customWidth="1"/>
    <col min="4" max="4" width="16.28515625" style="10" bestFit="1" customWidth="1"/>
    <col min="5" max="6" width="18.140625" style="10" bestFit="1" customWidth="1"/>
    <col min="7" max="7" width="3.85546875" style="10" customWidth="1"/>
    <col min="8" max="8" width="7.7109375" style="10" bestFit="1" customWidth="1"/>
    <col min="9" max="10" width="8.7109375" style="10" bestFit="1" customWidth="1"/>
    <col min="11" max="12" width="9.5703125" style="10" customWidth="1"/>
    <col min="13" max="16384" width="13.7109375" style="10"/>
  </cols>
  <sheetData>
    <row r="1" spans="1:12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ht="21" x14ac:dyDescent="0.35">
      <c r="A2" s="7"/>
      <c r="B2" s="11" t="s">
        <v>148</v>
      </c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x14ac:dyDescent="0.2">
      <c r="A3" s="7"/>
      <c r="B3" s="12" t="str">
        <f>'1. Key figures table'!$B$3</f>
        <v>Second quarter and half year 2019 results</v>
      </c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x14ac:dyDescent="0.2">
      <c r="A4" s="7"/>
      <c r="B4" s="14"/>
      <c r="C4" s="85"/>
      <c r="D4" s="85"/>
      <c r="E4" s="85"/>
      <c r="F4" s="85"/>
      <c r="G4" s="196"/>
      <c r="H4" s="196"/>
      <c r="I4" s="7"/>
      <c r="J4" s="7"/>
      <c r="K4" s="7"/>
      <c r="L4" s="7"/>
    </row>
    <row r="5" spans="1:12" x14ac:dyDescent="0.2">
      <c r="A5" s="7"/>
      <c r="B5" s="47"/>
      <c r="C5" s="197" t="s">
        <v>43</v>
      </c>
      <c r="D5" s="197" t="s">
        <v>43</v>
      </c>
      <c r="E5" s="69" t="s">
        <v>44</v>
      </c>
      <c r="F5" s="69" t="s">
        <v>44</v>
      </c>
      <c r="G5" s="198"/>
      <c r="H5" s="198"/>
      <c r="I5" s="7"/>
      <c r="J5" s="7"/>
      <c r="K5" s="7"/>
      <c r="L5" s="7"/>
    </row>
    <row r="6" spans="1:12" ht="25.5" x14ac:dyDescent="0.2">
      <c r="A6" s="7"/>
      <c r="B6" s="163"/>
      <c r="C6" s="199"/>
      <c r="D6" s="200" t="s">
        <v>188</v>
      </c>
      <c r="E6" s="201"/>
      <c r="F6" s="202" t="s">
        <v>189</v>
      </c>
      <c r="G6" s="203"/>
      <c r="H6" s="203"/>
      <c r="I6" s="7"/>
      <c r="J6" s="7"/>
      <c r="K6" s="7"/>
      <c r="L6" s="7"/>
    </row>
    <row r="7" spans="1:12" x14ac:dyDescent="0.2">
      <c r="A7" s="7"/>
      <c r="B7" s="21" t="s">
        <v>190</v>
      </c>
      <c r="C7" s="204">
        <v>300000000</v>
      </c>
      <c r="D7" s="91">
        <v>60000</v>
      </c>
      <c r="E7" s="205">
        <v>600000000</v>
      </c>
      <c r="F7" s="90">
        <v>120000</v>
      </c>
      <c r="G7" s="95"/>
      <c r="H7" s="95"/>
      <c r="I7" s="95"/>
      <c r="J7" s="95"/>
      <c r="K7" s="7"/>
      <c r="L7" s="7"/>
    </row>
    <row r="8" spans="1:12" x14ac:dyDescent="0.2">
      <c r="A8" s="25"/>
      <c r="B8" s="26" t="s">
        <v>191</v>
      </c>
      <c r="C8" s="206">
        <v>150000000</v>
      </c>
      <c r="D8" s="101">
        <v>30000</v>
      </c>
      <c r="E8" s="207">
        <v>300000000</v>
      </c>
      <c r="F8" s="100">
        <v>60000</v>
      </c>
      <c r="G8" s="208"/>
      <c r="H8" s="95"/>
      <c r="I8" s="95"/>
      <c r="J8" s="95"/>
      <c r="K8" s="7"/>
      <c r="L8" s="7"/>
    </row>
    <row r="9" spans="1:12" x14ac:dyDescent="0.2">
      <c r="A9" s="7"/>
      <c r="B9" s="78" t="s">
        <v>192</v>
      </c>
      <c r="C9" s="209">
        <v>450000000</v>
      </c>
      <c r="D9" s="105">
        <v>90000</v>
      </c>
      <c r="E9" s="210">
        <v>900000000</v>
      </c>
      <c r="F9" s="104">
        <v>180000</v>
      </c>
      <c r="G9" s="211"/>
      <c r="H9" s="95"/>
      <c r="I9" s="95"/>
      <c r="J9" s="95"/>
      <c r="K9" s="7"/>
      <c r="L9" s="7"/>
    </row>
    <row r="10" spans="1:12" x14ac:dyDescent="0.2">
      <c r="A10" s="7"/>
      <c r="B10" s="32"/>
      <c r="C10" s="158"/>
      <c r="D10" s="91" t="s">
        <v>246</v>
      </c>
      <c r="E10" s="157"/>
      <c r="F10" s="90" t="s">
        <v>246</v>
      </c>
      <c r="G10" s="212"/>
      <c r="H10" s="95"/>
      <c r="I10" s="95"/>
      <c r="J10" s="95"/>
      <c r="K10" s="7"/>
      <c r="L10" s="7"/>
    </row>
    <row r="11" spans="1:12" x14ac:dyDescent="0.2">
      <c r="A11" s="25"/>
      <c r="B11" s="13" t="s">
        <v>193</v>
      </c>
      <c r="C11" s="213"/>
      <c r="D11" s="139" t="s">
        <v>246</v>
      </c>
      <c r="E11" s="214"/>
      <c r="F11" s="142" t="s">
        <v>246</v>
      </c>
      <c r="G11" s="214"/>
      <c r="H11" s="95"/>
      <c r="I11" s="95"/>
      <c r="J11" s="95"/>
      <c r="K11" s="7"/>
      <c r="L11" s="7"/>
    </row>
    <row r="12" spans="1:12" x14ac:dyDescent="0.2">
      <c r="A12" s="25"/>
      <c r="B12" s="7" t="s">
        <v>190</v>
      </c>
      <c r="C12" s="215">
        <v>132366672</v>
      </c>
      <c r="D12" s="97">
        <v>26473</v>
      </c>
      <c r="E12" s="216">
        <v>235318516</v>
      </c>
      <c r="F12" s="96">
        <v>47064</v>
      </c>
      <c r="G12" s="217"/>
      <c r="H12" s="95"/>
      <c r="I12" s="95"/>
      <c r="J12" s="95"/>
      <c r="K12" s="7"/>
      <c r="L12" s="7"/>
    </row>
    <row r="13" spans="1:12" x14ac:dyDescent="0.2">
      <c r="A13" s="7"/>
      <c r="B13" s="85" t="s">
        <v>194</v>
      </c>
      <c r="C13" s="218">
        <v>1298514</v>
      </c>
      <c r="D13" s="199"/>
      <c r="E13" s="219">
        <v>4078002</v>
      </c>
      <c r="F13" s="201"/>
      <c r="G13" s="212"/>
      <c r="H13" s="95"/>
      <c r="I13" s="95"/>
      <c r="J13" s="95"/>
      <c r="K13" s="7"/>
      <c r="L13" s="7"/>
    </row>
    <row r="14" spans="1:12" x14ac:dyDescent="0.2">
      <c r="A14" s="7"/>
      <c r="B14" s="41"/>
      <c r="C14" s="220"/>
      <c r="D14" s="220"/>
      <c r="E14" s="220"/>
      <c r="F14" s="220"/>
      <c r="G14" s="221"/>
      <c r="H14" s="95"/>
      <c r="I14" s="95"/>
      <c r="J14" s="95"/>
      <c r="K14" s="7"/>
      <c r="L14" s="7"/>
    </row>
  </sheetData>
  <pageMargins left="0.74803149606299213" right="0.74803149606299213" top="0.98425196850393704" bottom="0.98425196850393704" header="0.51181102362204722" footer="0.51181102362204722"/>
  <pageSetup scale="72" orientation="portrait" r:id="rId1"/>
  <headerFooter>
    <oddHeader>&amp;L&amp;"Calibri,Regular"Copyright © 2019 TomTom International B.V. All rights reserved.</oddHeader>
    <oddFooter>&amp;L&amp;"-,Bold"TomTom Investor Relations&amp;"Arial,Regular"
+31 20 757 5914&amp;R&amp;"Calibri,Bold"Page &amp;P of &amp;N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42"/>
  <sheetViews>
    <sheetView showGridLines="0" showRuler="0" zoomScaleNormal="100" zoomScaleSheetLayoutView="85" workbookViewId="0"/>
  </sheetViews>
  <sheetFormatPr defaultColWidth="13.7109375" defaultRowHeight="12.75" x14ac:dyDescent="0.2"/>
  <cols>
    <col min="1" max="1" width="4.5703125" style="10" customWidth="1"/>
    <col min="2" max="2" width="62.140625" style="10" customWidth="1"/>
    <col min="3" max="4" width="11.85546875" style="10" customWidth="1"/>
    <col min="5" max="5" width="4.5703125" style="10" customWidth="1"/>
    <col min="6" max="8" width="9.5703125" style="10" customWidth="1"/>
    <col min="9" max="16384" width="13.7109375" style="10"/>
  </cols>
  <sheetData>
    <row r="1" spans="1:8" x14ac:dyDescent="0.2">
      <c r="A1" s="7"/>
      <c r="B1" s="7"/>
      <c r="C1" s="7"/>
      <c r="D1" s="7"/>
      <c r="E1" s="7"/>
      <c r="F1" s="7"/>
      <c r="G1" s="7"/>
      <c r="H1" s="7"/>
    </row>
    <row r="2" spans="1:8" ht="21" x14ac:dyDescent="0.35">
      <c r="A2" s="7"/>
      <c r="B2" s="11" t="s">
        <v>195</v>
      </c>
      <c r="C2" s="7"/>
      <c r="D2" s="7"/>
      <c r="E2" s="7"/>
      <c r="F2" s="7"/>
      <c r="G2" s="7"/>
      <c r="H2" s="7"/>
    </row>
    <row r="3" spans="1:8" x14ac:dyDescent="0.2">
      <c r="A3" s="7"/>
      <c r="B3" s="12" t="s">
        <v>1</v>
      </c>
      <c r="C3" s="7"/>
      <c r="D3" s="7"/>
      <c r="E3" s="7"/>
      <c r="F3" s="7"/>
      <c r="G3" s="7"/>
      <c r="H3" s="7"/>
    </row>
    <row r="4" spans="1:8" x14ac:dyDescent="0.2">
      <c r="A4" s="7"/>
      <c r="B4" s="13"/>
      <c r="C4" s="7"/>
      <c r="D4" s="7"/>
      <c r="E4" s="7"/>
      <c r="F4" s="7"/>
      <c r="G4" s="7"/>
      <c r="H4" s="7"/>
    </row>
    <row r="5" spans="1:8" x14ac:dyDescent="0.2">
      <c r="A5" s="7"/>
      <c r="B5" s="14" t="s">
        <v>182</v>
      </c>
      <c r="C5" s="85"/>
      <c r="D5" s="85"/>
      <c r="E5" s="7"/>
      <c r="F5" s="7"/>
      <c r="G5" s="7"/>
      <c r="H5" s="7"/>
    </row>
    <row r="6" spans="1:8" ht="25.5" x14ac:dyDescent="0.2">
      <c r="A6" s="7"/>
      <c r="B6" s="17" t="s">
        <v>51</v>
      </c>
      <c r="C6" s="87" t="str">
        <f>'1. Key figures table'!$F$6&amp;" Unaudited"</f>
        <v>H1 '19 Unaudited</v>
      </c>
      <c r="D6" s="86" t="str">
        <f>'1. Key figures table'!$G$6&amp;" Unaudited"</f>
        <v>H1 '18 Unaudited</v>
      </c>
      <c r="G6" s="7"/>
      <c r="H6" s="7"/>
    </row>
    <row r="7" spans="1:8" x14ac:dyDescent="0.2">
      <c r="A7" s="7"/>
      <c r="B7" s="66" t="s">
        <v>164</v>
      </c>
      <c r="C7" s="91">
        <v>44582</v>
      </c>
      <c r="D7" s="90">
        <v>86694</v>
      </c>
      <c r="E7" s="95"/>
      <c r="F7" s="95"/>
    </row>
    <row r="8" spans="1:8" x14ac:dyDescent="0.2">
      <c r="A8" s="25"/>
      <c r="B8" s="56" t="s">
        <v>54</v>
      </c>
      <c r="C8" s="101">
        <v>8945</v>
      </c>
      <c r="D8" s="100">
        <v>19509</v>
      </c>
      <c r="E8" s="95"/>
      <c r="F8" s="95"/>
      <c r="G8" s="7"/>
      <c r="H8" s="7"/>
    </row>
    <row r="9" spans="1:8" x14ac:dyDescent="0.2">
      <c r="A9" s="7"/>
      <c r="B9" s="143" t="s">
        <v>196</v>
      </c>
      <c r="C9" s="145">
        <v>35637</v>
      </c>
      <c r="D9" s="144">
        <v>67185</v>
      </c>
      <c r="E9" s="95"/>
      <c r="F9" s="95"/>
      <c r="G9" s="7"/>
      <c r="H9" s="7"/>
    </row>
    <row r="10" spans="1:8" x14ac:dyDescent="0.2">
      <c r="A10" s="25"/>
      <c r="B10" s="59" t="s">
        <v>197</v>
      </c>
      <c r="C10" s="97">
        <v>-16621</v>
      </c>
      <c r="D10" s="96">
        <v>-40859</v>
      </c>
      <c r="E10" s="95"/>
      <c r="F10" s="95"/>
      <c r="G10" s="7"/>
      <c r="H10" s="7"/>
    </row>
    <row r="11" spans="1:8" x14ac:dyDescent="0.2">
      <c r="A11" s="7"/>
      <c r="B11" s="59" t="s">
        <v>198</v>
      </c>
      <c r="C11" s="97">
        <v>663</v>
      </c>
      <c r="D11" s="96">
        <v>-1933</v>
      </c>
      <c r="E11" s="95"/>
      <c r="F11" s="95"/>
      <c r="G11" s="7"/>
      <c r="H11" s="7"/>
    </row>
    <row r="12" spans="1:8" x14ac:dyDescent="0.2">
      <c r="A12" s="25"/>
      <c r="B12" s="56" t="s">
        <v>199</v>
      </c>
      <c r="C12" s="101">
        <v>-1064</v>
      </c>
      <c r="D12" s="100">
        <v>-3</v>
      </c>
      <c r="E12" s="95"/>
      <c r="F12" s="95"/>
      <c r="G12" s="7"/>
      <c r="H12" s="7"/>
    </row>
    <row r="13" spans="1:8" x14ac:dyDescent="0.2">
      <c r="A13" s="7"/>
      <c r="B13" s="143" t="s">
        <v>65</v>
      </c>
      <c r="C13" s="145">
        <v>18615</v>
      </c>
      <c r="D13" s="144">
        <v>24390</v>
      </c>
      <c r="E13" s="95"/>
      <c r="F13" s="95"/>
      <c r="G13" s="7"/>
      <c r="H13" s="7"/>
    </row>
    <row r="14" spans="1:8" x14ac:dyDescent="0.2">
      <c r="A14" s="25"/>
      <c r="B14" s="56" t="s">
        <v>66</v>
      </c>
      <c r="C14" s="101">
        <v>807237</v>
      </c>
      <c r="D14" s="100">
        <v>0</v>
      </c>
      <c r="E14" s="95"/>
      <c r="F14" s="95"/>
      <c r="G14" s="7"/>
      <c r="H14" s="7"/>
    </row>
    <row r="15" spans="1:8" x14ac:dyDescent="0.2">
      <c r="A15" s="7"/>
      <c r="B15" s="78" t="s">
        <v>67</v>
      </c>
      <c r="C15" s="105">
        <v>825852</v>
      </c>
      <c r="D15" s="104">
        <v>24390</v>
      </c>
      <c r="E15" s="95"/>
      <c r="F15" s="95"/>
      <c r="G15" s="7"/>
      <c r="H15" s="7"/>
    </row>
    <row r="16" spans="1:8" x14ac:dyDescent="0.2">
      <c r="A16" s="7"/>
      <c r="B16" s="21"/>
      <c r="C16" s="188" t="s">
        <v>246</v>
      </c>
      <c r="D16" s="90" t="s">
        <v>246</v>
      </c>
      <c r="E16" s="95"/>
      <c r="F16" s="95"/>
      <c r="G16" s="7"/>
      <c r="H16" s="7"/>
    </row>
    <row r="17" spans="1:8" x14ac:dyDescent="0.2">
      <c r="A17" s="7"/>
      <c r="B17" s="159" t="s">
        <v>200</v>
      </c>
      <c r="C17" s="183" t="s">
        <v>246</v>
      </c>
      <c r="D17" s="100" t="s">
        <v>246</v>
      </c>
      <c r="E17" s="95"/>
      <c r="F17" s="95"/>
      <c r="G17" s="7"/>
      <c r="H17" s="7"/>
    </row>
    <row r="18" spans="1:8" x14ac:dyDescent="0.2">
      <c r="A18" s="7"/>
      <c r="B18" s="84" t="s">
        <v>72</v>
      </c>
      <c r="C18" s="184">
        <v>3.91</v>
      </c>
      <c r="D18" s="185">
        <v>0.11</v>
      </c>
      <c r="E18" s="95"/>
      <c r="F18" s="95"/>
      <c r="G18" s="7"/>
      <c r="H18" s="7"/>
    </row>
    <row r="19" spans="1:8" x14ac:dyDescent="0.2">
      <c r="A19" s="7"/>
      <c r="B19" s="163" t="s">
        <v>73</v>
      </c>
      <c r="C19" s="186">
        <v>3.88</v>
      </c>
      <c r="D19" s="187">
        <v>0.1</v>
      </c>
      <c r="E19" s="95"/>
      <c r="F19" s="95"/>
      <c r="G19" s="7"/>
      <c r="H19" s="7"/>
    </row>
    <row r="20" spans="1:8" x14ac:dyDescent="0.2">
      <c r="A20" s="7"/>
      <c r="B20" s="32"/>
      <c r="C20" s="188" t="s">
        <v>246</v>
      </c>
      <c r="D20" s="90" t="s">
        <v>246</v>
      </c>
      <c r="E20" s="95"/>
      <c r="F20" s="95"/>
      <c r="G20" s="7"/>
      <c r="H20" s="7"/>
    </row>
    <row r="21" spans="1:8" x14ac:dyDescent="0.2">
      <c r="A21" s="7"/>
      <c r="B21" s="13"/>
      <c r="C21" s="95" t="s">
        <v>246</v>
      </c>
      <c r="D21" s="118" t="s">
        <v>246</v>
      </c>
      <c r="E21" s="95"/>
      <c r="F21" s="95"/>
      <c r="G21" s="7"/>
      <c r="H21" s="7"/>
    </row>
    <row r="22" spans="1:8" x14ac:dyDescent="0.2">
      <c r="A22" s="7"/>
      <c r="B22" s="14" t="str">
        <f>B27</f>
        <v>Net profit on business disposal</v>
      </c>
      <c r="C22" s="189" t="s">
        <v>246</v>
      </c>
      <c r="D22" s="92" t="s">
        <v>246</v>
      </c>
      <c r="E22" s="95"/>
      <c r="F22" s="95"/>
      <c r="G22" s="7"/>
      <c r="H22" s="7"/>
    </row>
    <row r="23" spans="1:8" ht="25.5" x14ac:dyDescent="0.2">
      <c r="A23" s="7"/>
      <c r="B23" s="190" t="s">
        <v>51</v>
      </c>
      <c r="C23" s="191" t="s">
        <v>52</v>
      </c>
      <c r="D23" s="120" t="s">
        <v>246</v>
      </c>
      <c r="E23" s="95"/>
      <c r="F23" s="95"/>
      <c r="G23" s="7"/>
      <c r="H23" s="7"/>
    </row>
    <row r="24" spans="1:8" x14ac:dyDescent="0.2">
      <c r="A24" s="7"/>
      <c r="B24" s="36" t="s">
        <v>201</v>
      </c>
      <c r="C24" s="137">
        <v>907397</v>
      </c>
      <c r="D24" s="118" t="s">
        <v>246</v>
      </c>
      <c r="E24" s="95"/>
      <c r="F24" s="95"/>
      <c r="G24" s="7"/>
      <c r="H24" s="7"/>
    </row>
    <row r="25" spans="1:8" x14ac:dyDescent="0.2">
      <c r="A25" s="7"/>
      <c r="B25" s="59" t="s">
        <v>202</v>
      </c>
      <c r="C25" s="97">
        <v>793</v>
      </c>
      <c r="D25" s="118" t="s">
        <v>246</v>
      </c>
      <c r="E25" s="95"/>
      <c r="F25" s="95"/>
      <c r="G25" s="7"/>
      <c r="H25" s="7"/>
    </row>
    <row r="26" spans="1:8" x14ac:dyDescent="0.2">
      <c r="A26" s="7"/>
      <c r="B26" s="56" t="s">
        <v>203</v>
      </c>
      <c r="C26" s="101">
        <v>-100953</v>
      </c>
      <c r="D26" s="118" t="s">
        <v>246</v>
      </c>
      <c r="E26" s="95"/>
      <c r="F26" s="95"/>
      <c r="G26" s="7"/>
      <c r="H26" s="7"/>
    </row>
    <row r="27" spans="1:8" x14ac:dyDescent="0.2">
      <c r="A27" s="7"/>
      <c r="B27" s="78" t="s">
        <v>66</v>
      </c>
      <c r="C27" s="105">
        <v>807237</v>
      </c>
      <c r="D27" s="118" t="s">
        <v>246</v>
      </c>
      <c r="E27" s="95"/>
      <c r="F27" s="95"/>
      <c r="G27" s="7"/>
      <c r="H27" s="7"/>
    </row>
    <row r="28" spans="1:8" x14ac:dyDescent="0.2">
      <c r="A28" s="7"/>
      <c r="B28" s="21"/>
      <c r="C28" s="182" t="s">
        <v>246</v>
      </c>
      <c r="D28" s="120" t="s">
        <v>246</v>
      </c>
      <c r="E28" s="95"/>
      <c r="F28" s="95"/>
      <c r="G28" s="7"/>
      <c r="H28" s="7"/>
    </row>
    <row r="29" spans="1:8" x14ac:dyDescent="0.2">
      <c r="A29" s="7"/>
      <c r="B29" s="321"/>
      <c r="C29" s="313" t="s">
        <v>246</v>
      </c>
      <c r="D29" s="120" t="s">
        <v>246</v>
      </c>
      <c r="E29" s="95"/>
      <c r="F29" s="95"/>
      <c r="G29" s="7"/>
      <c r="H29" s="7"/>
    </row>
    <row r="30" spans="1:8" ht="13.5" thickBot="1" x14ac:dyDescent="0.25">
      <c r="A30" s="7"/>
      <c r="B30" s="14" t="str">
        <f>B34</f>
        <v>Net cash inflow on business disposal</v>
      </c>
      <c r="C30" s="189" t="s">
        <v>246</v>
      </c>
      <c r="D30" s="92" t="s">
        <v>246</v>
      </c>
      <c r="E30" s="95"/>
      <c r="F30" s="95"/>
      <c r="G30" s="7"/>
      <c r="H30" s="7"/>
    </row>
    <row r="31" spans="1:8" ht="25.5" x14ac:dyDescent="0.2">
      <c r="A31" s="7"/>
      <c r="B31" s="17" t="s">
        <v>51</v>
      </c>
      <c r="C31" s="192" t="s">
        <v>52</v>
      </c>
      <c r="D31" s="194" t="s">
        <v>246</v>
      </c>
      <c r="E31" s="95"/>
      <c r="F31" s="95"/>
      <c r="G31" s="7"/>
      <c r="H31" s="7"/>
    </row>
    <row r="32" spans="1:8" x14ac:dyDescent="0.2">
      <c r="B32" s="32" t="s">
        <v>201</v>
      </c>
      <c r="C32" s="91">
        <v>907397</v>
      </c>
      <c r="D32" s="92" t="s">
        <v>246</v>
      </c>
      <c r="E32" s="95"/>
      <c r="F32" s="95"/>
    </row>
    <row r="33" spans="1:8" x14ac:dyDescent="0.2">
      <c r="B33" s="26" t="s">
        <v>210</v>
      </c>
      <c r="C33" s="101">
        <v>-33958</v>
      </c>
      <c r="D33" s="92" t="s">
        <v>246</v>
      </c>
      <c r="E33" s="95"/>
      <c r="F33" s="95"/>
    </row>
    <row r="34" spans="1:8" x14ac:dyDescent="0.2">
      <c r="B34" s="78" t="s">
        <v>209</v>
      </c>
      <c r="C34" s="105">
        <v>873439</v>
      </c>
      <c r="D34" s="120" t="s">
        <v>246</v>
      </c>
      <c r="E34" s="95"/>
      <c r="F34" s="95"/>
    </row>
    <row r="35" spans="1:8" x14ac:dyDescent="0.2">
      <c r="B35" s="21"/>
      <c r="C35" s="195"/>
      <c r="D35" s="40"/>
    </row>
    <row r="36" spans="1:8" x14ac:dyDescent="0.2">
      <c r="B36" s="321"/>
      <c r="C36" s="322"/>
      <c r="D36" s="40"/>
    </row>
    <row r="37" spans="1:8" ht="13.5" thickBot="1" x14ac:dyDescent="0.25">
      <c r="A37" s="7"/>
      <c r="B37" s="14" t="s">
        <v>204</v>
      </c>
      <c r="C37" s="189" t="s">
        <v>246</v>
      </c>
      <c r="D37" s="189" t="s">
        <v>246</v>
      </c>
      <c r="E37" s="95"/>
      <c r="F37" s="95"/>
      <c r="G37" s="7"/>
      <c r="H37" s="7"/>
    </row>
    <row r="38" spans="1:8" ht="25.5" x14ac:dyDescent="0.2">
      <c r="A38" s="7"/>
      <c r="B38" s="17" t="s">
        <v>51</v>
      </c>
      <c r="C38" s="192" t="s">
        <v>52</v>
      </c>
      <c r="D38" s="193" t="s">
        <v>53</v>
      </c>
      <c r="E38" s="95"/>
      <c r="F38" s="95"/>
      <c r="G38" s="7"/>
      <c r="H38" s="7"/>
    </row>
    <row r="39" spans="1:8" x14ac:dyDescent="0.2">
      <c r="A39" s="7"/>
      <c r="B39" s="32" t="s">
        <v>205</v>
      </c>
      <c r="C39" s="91">
        <v>4849</v>
      </c>
      <c r="D39" s="90">
        <v>34261</v>
      </c>
      <c r="E39" s="95"/>
      <c r="F39" s="95"/>
      <c r="G39" s="7"/>
      <c r="H39" s="7"/>
    </row>
    <row r="40" spans="1:8" x14ac:dyDescent="0.2">
      <c r="A40" s="7"/>
      <c r="B40" s="7" t="s">
        <v>206</v>
      </c>
      <c r="C40" s="97">
        <v>872456</v>
      </c>
      <c r="D40" s="96">
        <v>-4420</v>
      </c>
      <c r="E40" s="95"/>
      <c r="F40" s="95"/>
      <c r="G40" s="7"/>
      <c r="H40" s="7"/>
    </row>
    <row r="41" spans="1:8" x14ac:dyDescent="0.2">
      <c r="A41" s="7"/>
      <c r="B41" s="26" t="s">
        <v>207</v>
      </c>
      <c r="C41" s="101">
        <v>-368</v>
      </c>
      <c r="D41" s="100">
        <v>-983</v>
      </c>
      <c r="E41" s="95"/>
      <c r="F41" s="95"/>
      <c r="G41" s="7"/>
      <c r="H41" s="7"/>
    </row>
    <row r="42" spans="1:8" ht="13.5" thickBot="1" x14ac:dyDescent="0.25">
      <c r="A42" s="7"/>
      <c r="B42" s="78" t="s">
        <v>208</v>
      </c>
      <c r="C42" s="105">
        <v>876937</v>
      </c>
      <c r="D42" s="104">
        <v>28858</v>
      </c>
      <c r="E42" s="95"/>
      <c r="F42" s="95"/>
      <c r="G42" s="7"/>
      <c r="H42" s="7"/>
    </row>
  </sheetData>
  <pageMargins left="0.74803149606299213" right="0.74803149606299213" top="0.98425196850393704" bottom="0.98425196850393704" header="0.51181102362204722" footer="0.51181102362204722"/>
  <pageSetup scale="72" orientation="portrait" r:id="rId1"/>
  <headerFooter>
    <oddHeader>&amp;L&amp;"Calibri,Regular"Copyright © 2019 TomTom International B.V. All rights reserved.</oddHeader>
    <oddFooter>&amp;L&amp;"-,Bold"TomTom Investor Relations&amp;"Arial,Regular"
+31 20 757 5914&amp;R&amp;"Calibri,Bold"Page &amp;P of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65"/>
  <sheetViews>
    <sheetView showGridLines="0" showRuler="0" zoomScaleNormal="100" zoomScaleSheetLayoutView="85" workbookViewId="0"/>
  </sheetViews>
  <sheetFormatPr defaultColWidth="13.7109375" defaultRowHeight="12.75" x14ac:dyDescent="0.2"/>
  <cols>
    <col min="1" max="1" width="3.85546875" style="10" customWidth="1"/>
    <col min="2" max="2" width="41.140625" style="10" bestFit="1" customWidth="1"/>
    <col min="3" max="3" width="10.28515625" style="10" bestFit="1" customWidth="1"/>
    <col min="4" max="7" width="8.7109375" style="10" bestFit="1" customWidth="1"/>
    <col min="8" max="8" width="11.28515625" style="10" bestFit="1" customWidth="1"/>
    <col min="9" max="9" width="2.42578125" style="10" customWidth="1"/>
    <col min="10" max="10" width="9.42578125" style="10" bestFit="1" customWidth="1"/>
    <col min="11" max="11" width="2.42578125" style="10" customWidth="1"/>
    <col min="12" max="12" width="9.42578125" style="10" bestFit="1" customWidth="1"/>
    <col min="13" max="13" width="2.85546875" style="10" customWidth="1"/>
    <col min="14" max="21" width="9.28515625" style="10" customWidth="1"/>
    <col min="22" max="16384" width="13.7109375" style="10"/>
  </cols>
  <sheetData>
    <row r="1" spans="1:23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spans="1:23" ht="21" x14ac:dyDescent="0.35">
      <c r="A2" s="7"/>
      <c r="B2" s="390" t="s">
        <v>50</v>
      </c>
      <c r="C2" s="390"/>
      <c r="D2" s="390"/>
      <c r="E2" s="390"/>
      <c r="F2" s="390"/>
      <c r="G2" s="390"/>
      <c r="H2" s="390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1:23" x14ac:dyDescent="0.2">
      <c r="A3" s="7"/>
      <c r="B3" s="12" t="s">
        <v>211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spans="1:23" ht="51.75" customHeight="1" thickBot="1" x14ac:dyDescent="0.25">
      <c r="A4" s="7"/>
      <c r="B4" s="14"/>
      <c r="C4" s="85"/>
      <c r="D4" s="323"/>
      <c r="E4" s="323"/>
      <c r="F4" s="323"/>
      <c r="G4" s="323"/>
      <c r="H4" s="323"/>
      <c r="I4" s="7"/>
      <c r="J4" s="85"/>
      <c r="K4" s="7"/>
      <c r="L4" s="85"/>
      <c r="M4" s="7"/>
      <c r="N4" s="7"/>
      <c r="O4" s="7"/>
      <c r="P4" s="7"/>
      <c r="Q4" s="7"/>
      <c r="R4" s="7"/>
      <c r="S4" s="7"/>
      <c r="T4" s="7"/>
      <c r="U4" s="7"/>
    </row>
    <row r="5" spans="1:23" ht="13.5" thickBot="1" x14ac:dyDescent="0.25">
      <c r="A5" s="7"/>
      <c r="B5" s="17" t="s">
        <v>51</v>
      </c>
      <c r="C5" s="86" t="s">
        <v>212</v>
      </c>
      <c r="D5" s="86" t="s">
        <v>4</v>
      </c>
      <c r="E5" s="86" t="s">
        <v>213</v>
      </c>
      <c r="F5" s="86" t="s">
        <v>214</v>
      </c>
      <c r="G5" s="86" t="s">
        <v>215</v>
      </c>
      <c r="H5" s="87" t="str">
        <f>'1. Key figures table'!C6</f>
        <v>Q2 '19</v>
      </c>
      <c r="I5" s="53"/>
      <c r="J5" s="88" t="s">
        <v>6</v>
      </c>
      <c r="K5" s="53"/>
      <c r="L5" s="89" t="s">
        <v>7</v>
      </c>
      <c r="M5" s="53"/>
      <c r="N5" s="53"/>
      <c r="O5" s="53"/>
      <c r="P5" s="53"/>
      <c r="Q5" s="53"/>
      <c r="R5" s="53"/>
      <c r="S5" s="53"/>
      <c r="T5" s="53"/>
      <c r="U5" s="53"/>
    </row>
    <row r="6" spans="1:23" x14ac:dyDescent="0.2">
      <c r="A6" s="7"/>
      <c r="B6" s="66" t="s">
        <v>10</v>
      </c>
      <c r="C6" s="310">
        <v>148943</v>
      </c>
      <c r="D6" s="310">
        <v>187524</v>
      </c>
      <c r="E6" s="310">
        <v>176330</v>
      </c>
      <c r="F6" s="310">
        <v>173999</v>
      </c>
      <c r="G6" s="310">
        <v>169527</v>
      </c>
      <c r="H6" s="312">
        <f>'2. Cons Stat of Income'!C6</f>
        <v>210803</v>
      </c>
      <c r="I6" s="92"/>
      <c r="J6" s="325">
        <f>'2. Cons Stat of Income'!E6</f>
        <v>380330</v>
      </c>
      <c r="K6" s="92"/>
      <c r="L6" s="326">
        <f>'2. Cons Stat of Income'!F6</f>
        <v>336468</v>
      </c>
      <c r="M6" s="95"/>
      <c r="N6" s="95"/>
      <c r="O6" s="95"/>
      <c r="P6" s="95"/>
      <c r="Q6" s="95"/>
      <c r="R6" s="7"/>
      <c r="S6" s="7"/>
      <c r="T6" s="7"/>
      <c r="U6" s="7"/>
    </row>
    <row r="7" spans="1:23" x14ac:dyDescent="0.2">
      <c r="A7" s="7"/>
      <c r="B7" s="141" t="s">
        <v>39</v>
      </c>
      <c r="C7" s="138">
        <v>49710</v>
      </c>
      <c r="D7" s="138">
        <v>62574</v>
      </c>
      <c r="E7" s="138">
        <v>59365</v>
      </c>
      <c r="F7" s="138">
        <v>73397</v>
      </c>
      <c r="G7" s="138">
        <v>65126</v>
      </c>
      <c r="H7" s="320">
        <v>75944</v>
      </c>
      <c r="I7" s="138"/>
      <c r="J7" s="327">
        <v>141070</v>
      </c>
      <c r="K7" s="138"/>
      <c r="L7" s="328">
        <v>112284</v>
      </c>
      <c r="M7" s="95"/>
      <c r="N7" s="95"/>
      <c r="O7" s="95"/>
      <c r="P7" s="95"/>
      <c r="Q7" s="95"/>
      <c r="R7" s="7"/>
      <c r="S7" s="7"/>
      <c r="T7" s="7"/>
      <c r="U7" s="7"/>
    </row>
    <row r="8" spans="1:23" x14ac:dyDescent="0.2">
      <c r="A8" s="7"/>
      <c r="B8" s="141" t="s">
        <v>40</v>
      </c>
      <c r="C8" s="138">
        <v>30059</v>
      </c>
      <c r="D8" s="138">
        <v>30036</v>
      </c>
      <c r="E8" s="138">
        <v>33906</v>
      </c>
      <c r="F8" s="138">
        <v>33225</v>
      </c>
      <c r="G8" s="138">
        <v>37833</v>
      </c>
      <c r="H8" s="320">
        <v>40157</v>
      </c>
      <c r="I8" s="138"/>
      <c r="J8" s="327">
        <v>77989</v>
      </c>
      <c r="K8" s="138"/>
      <c r="L8" s="328">
        <v>60095</v>
      </c>
      <c r="M8" s="95"/>
      <c r="N8" s="95"/>
      <c r="O8" s="95"/>
      <c r="P8" s="95"/>
      <c r="Q8" s="95"/>
      <c r="R8" s="7"/>
      <c r="S8" s="7"/>
      <c r="T8" s="7"/>
      <c r="U8" s="7"/>
    </row>
    <row r="9" spans="1:23" x14ac:dyDescent="0.2">
      <c r="A9" s="7"/>
      <c r="B9" s="141" t="s">
        <v>9</v>
      </c>
      <c r="C9" s="138">
        <v>69174</v>
      </c>
      <c r="D9" s="138">
        <v>94914</v>
      </c>
      <c r="E9" s="138">
        <v>83059</v>
      </c>
      <c r="F9" s="138">
        <v>67377</v>
      </c>
      <c r="G9" s="138">
        <v>66568</v>
      </c>
      <c r="H9" s="320">
        <v>94702</v>
      </c>
      <c r="I9" s="138"/>
      <c r="J9" s="327">
        <v>161271</v>
      </c>
      <c r="K9" s="138"/>
      <c r="L9" s="328">
        <v>164089</v>
      </c>
      <c r="M9" s="95"/>
      <c r="N9" s="95"/>
      <c r="O9" s="95"/>
      <c r="P9" s="95"/>
      <c r="Q9" s="95"/>
      <c r="R9" s="7"/>
      <c r="S9" s="7"/>
      <c r="T9" s="7"/>
      <c r="U9" s="7"/>
    </row>
    <row r="10" spans="1:23" x14ac:dyDescent="0.2">
      <c r="A10" s="7"/>
      <c r="B10" s="56" t="s">
        <v>54</v>
      </c>
      <c r="C10" s="179">
        <v>48320</v>
      </c>
      <c r="D10" s="179">
        <v>56237</v>
      </c>
      <c r="E10" s="179">
        <v>50275</v>
      </c>
      <c r="F10" s="179">
        <v>56638</v>
      </c>
      <c r="G10" s="179">
        <v>48273</v>
      </c>
      <c r="H10" s="178">
        <f>'2. Cons Stat of Income'!C7</f>
        <v>68759</v>
      </c>
      <c r="I10" s="92"/>
      <c r="J10" s="175">
        <f>'2. Cons Stat of Income'!E7</f>
        <v>117032</v>
      </c>
      <c r="K10" s="92"/>
      <c r="L10" s="329">
        <f>'2. Cons Stat of Income'!F7</f>
        <v>104557</v>
      </c>
      <c r="M10" s="95"/>
      <c r="N10" s="95"/>
      <c r="O10" s="95"/>
      <c r="P10" s="95"/>
      <c r="Q10" s="95"/>
      <c r="R10" s="7"/>
      <c r="S10" s="7"/>
      <c r="T10" s="7"/>
      <c r="U10" s="7"/>
    </row>
    <row r="11" spans="1:23" x14ac:dyDescent="0.2">
      <c r="A11" s="7"/>
      <c r="B11" s="143" t="s">
        <v>11</v>
      </c>
      <c r="C11" s="168">
        <v>100623</v>
      </c>
      <c r="D11" s="168">
        <v>131287</v>
      </c>
      <c r="E11" s="168">
        <v>126055</v>
      </c>
      <c r="F11" s="168">
        <v>117361</v>
      </c>
      <c r="G11" s="168">
        <v>121254</v>
      </c>
      <c r="H11" s="169">
        <f>'2. Cons Stat of Income'!C8</f>
        <v>142044</v>
      </c>
      <c r="I11" s="92"/>
      <c r="J11" s="170">
        <f>'2. Cons Stat of Income'!E8</f>
        <v>263298</v>
      </c>
      <c r="K11" s="92"/>
      <c r="L11" s="171">
        <f>'2. Cons Stat of Income'!F8</f>
        <v>231911</v>
      </c>
      <c r="M11" s="95"/>
      <c r="N11" s="95"/>
      <c r="O11" s="95"/>
      <c r="P11" s="95"/>
      <c r="Q11" s="95"/>
      <c r="R11" s="7"/>
      <c r="S11" s="7"/>
      <c r="T11" s="7"/>
      <c r="U11" s="7"/>
    </row>
    <row r="12" spans="1:23" x14ac:dyDescent="0.2">
      <c r="A12" s="7"/>
      <c r="B12" s="146" t="s">
        <v>12</v>
      </c>
      <c r="C12" s="308">
        <v>0.68</v>
      </c>
      <c r="D12" s="308">
        <v>0.7</v>
      </c>
      <c r="E12" s="308">
        <v>0.71</v>
      </c>
      <c r="F12" s="308">
        <v>0.67</v>
      </c>
      <c r="G12" s="308">
        <v>0.72</v>
      </c>
      <c r="H12" s="330">
        <f>'1. Key figures table'!C11</f>
        <v>0.67</v>
      </c>
      <c r="I12" s="25"/>
      <c r="J12" s="331">
        <v>0.69</v>
      </c>
      <c r="K12" s="148"/>
      <c r="L12" s="332">
        <f>'1. Key figures table'!F11</f>
        <v>0.69</v>
      </c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>
        <f t="shared" ref="W12" si="0">K12/100</f>
        <v>0</v>
      </c>
    </row>
    <row r="13" spans="1:23" x14ac:dyDescent="0.2">
      <c r="A13" s="7"/>
      <c r="B13" s="150"/>
      <c r="C13" s="36"/>
      <c r="D13" s="36"/>
      <c r="E13" s="36"/>
      <c r="F13" s="36"/>
      <c r="G13" s="36"/>
      <c r="H13" s="333"/>
      <c r="I13" s="7"/>
      <c r="J13" s="334"/>
      <c r="K13" s="7"/>
      <c r="L13" s="335"/>
      <c r="M13" s="95"/>
      <c r="N13" s="95"/>
      <c r="O13" s="95"/>
      <c r="P13" s="95"/>
      <c r="Q13" s="95"/>
      <c r="R13" s="7"/>
      <c r="S13" s="7"/>
      <c r="T13" s="7"/>
      <c r="U13" s="7"/>
    </row>
    <row r="14" spans="1:23" x14ac:dyDescent="0.2">
      <c r="A14" s="25"/>
      <c r="B14" s="59" t="s">
        <v>56</v>
      </c>
      <c r="C14" s="92">
        <v>45853</v>
      </c>
      <c r="D14" s="92">
        <v>52461</v>
      </c>
      <c r="E14" s="92">
        <v>50637</v>
      </c>
      <c r="F14" s="92">
        <v>71902</v>
      </c>
      <c r="G14" s="92">
        <v>72498</v>
      </c>
      <c r="H14" s="114">
        <f>'2. Cons Stat of Income'!C10</f>
        <v>78840</v>
      </c>
      <c r="I14" s="92"/>
      <c r="J14" s="115">
        <f>'2. Cons Stat of Income'!E10</f>
        <v>151339</v>
      </c>
      <c r="K14" s="92"/>
      <c r="L14" s="116">
        <f>'2. Cons Stat of Income'!F10</f>
        <v>98314</v>
      </c>
      <c r="M14" s="95"/>
      <c r="N14" s="95"/>
      <c r="O14" s="95"/>
      <c r="P14" s="95"/>
      <c r="Q14" s="95"/>
      <c r="R14" s="7"/>
      <c r="S14" s="7"/>
      <c r="T14" s="7"/>
      <c r="U14" s="7"/>
    </row>
    <row r="15" spans="1:23" x14ac:dyDescent="0.2">
      <c r="A15" s="7"/>
      <c r="B15" s="59" t="s">
        <v>57</v>
      </c>
      <c r="C15" s="92">
        <v>23769</v>
      </c>
      <c r="D15" s="92">
        <v>26105</v>
      </c>
      <c r="E15" s="92">
        <v>27126</v>
      </c>
      <c r="F15" s="92">
        <v>31200</v>
      </c>
      <c r="G15" s="92">
        <v>24474</v>
      </c>
      <c r="H15" s="114">
        <f>'2. Cons Stat of Income'!C11</f>
        <v>106561</v>
      </c>
      <c r="I15" s="92"/>
      <c r="J15" s="115">
        <f>'2. Cons Stat of Income'!E11</f>
        <v>131035</v>
      </c>
      <c r="K15" s="92"/>
      <c r="L15" s="116">
        <f>'2. Cons Stat of Income'!F11</f>
        <v>49874</v>
      </c>
      <c r="M15" s="95"/>
      <c r="N15" s="95"/>
      <c r="O15" s="95"/>
      <c r="P15" s="95"/>
      <c r="Q15" s="95"/>
      <c r="R15" s="7"/>
      <c r="S15" s="7"/>
      <c r="T15" s="7"/>
      <c r="U15" s="7"/>
    </row>
    <row r="16" spans="1:23" x14ac:dyDescent="0.2">
      <c r="A16" s="7"/>
      <c r="B16" s="59" t="s">
        <v>58</v>
      </c>
      <c r="C16" s="92">
        <v>5934</v>
      </c>
      <c r="D16" s="92">
        <v>7072</v>
      </c>
      <c r="E16" s="92">
        <v>7570</v>
      </c>
      <c r="F16" s="92">
        <v>7439</v>
      </c>
      <c r="G16" s="92">
        <v>6945</v>
      </c>
      <c r="H16" s="114">
        <f>'2. Cons Stat of Income'!C12</f>
        <v>6432</v>
      </c>
      <c r="I16" s="92"/>
      <c r="J16" s="115">
        <f>'2. Cons Stat of Income'!E12</f>
        <v>13377</v>
      </c>
      <c r="K16" s="92"/>
      <c r="L16" s="116">
        <f>'2. Cons Stat of Income'!F12</f>
        <v>13007</v>
      </c>
      <c r="M16" s="95"/>
      <c r="N16" s="95"/>
      <c r="O16" s="95"/>
      <c r="P16" s="95"/>
      <c r="Q16" s="95"/>
      <c r="R16" s="7"/>
      <c r="S16" s="7"/>
      <c r="T16" s="7"/>
      <c r="U16" s="7"/>
    </row>
    <row r="17" spans="1:21" x14ac:dyDescent="0.2">
      <c r="A17" s="7"/>
      <c r="B17" s="59" t="s">
        <v>59</v>
      </c>
      <c r="C17" s="92">
        <v>29848</v>
      </c>
      <c r="D17" s="92">
        <v>35418</v>
      </c>
      <c r="E17" s="92">
        <v>30521</v>
      </c>
      <c r="F17" s="92">
        <v>19568</v>
      </c>
      <c r="G17" s="92">
        <v>30529</v>
      </c>
      <c r="H17" s="114">
        <f>'2. Cons Stat of Income'!C13</f>
        <v>33170</v>
      </c>
      <c r="I17" s="92"/>
      <c r="J17" s="115">
        <f>'2. Cons Stat of Income'!E13</f>
        <v>63699</v>
      </c>
      <c r="K17" s="92"/>
      <c r="L17" s="116">
        <f>'2. Cons Stat of Income'!F13</f>
        <v>65266</v>
      </c>
      <c r="M17" s="95"/>
      <c r="N17" s="95"/>
      <c r="O17" s="95"/>
      <c r="P17" s="95"/>
      <c r="Q17" s="95"/>
      <c r="R17" s="7"/>
      <c r="S17" s="7"/>
      <c r="T17" s="7"/>
      <c r="U17" s="7"/>
    </row>
    <row r="18" spans="1:21" x14ac:dyDescent="0.2">
      <c r="A18" s="7"/>
      <c r="B18" s="143" t="s">
        <v>60</v>
      </c>
      <c r="C18" s="168">
        <v>105404</v>
      </c>
      <c r="D18" s="168">
        <v>121056</v>
      </c>
      <c r="E18" s="168">
        <v>115854</v>
      </c>
      <c r="F18" s="168">
        <v>130109</v>
      </c>
      <c r="G18" s="168">
        <v>134446</v>
      </c>
      <c r="H18" s="169">
        <f>'2. Cons Stat of Income'!C14</f>
        <v>225003</v>
      </c>
      <c r="I18" s="92"/>
      <c r="J18" s="170">
        <f>'2. Cons Stat of Income'!E14</f>
        <v>359450</v>
      </c>
      <c r="K18" s="92"/>
      <c r="L18" s="171">
        <f>'2. Cons Stat of Income'!F14</f>
        <v>226461</v>
      </c>
      <c r="M18" s="95"/>
      <c r="N18" s="95"/>
      <c r="O18" s="95"/>
      <c r="P18" s="95"/>
      <c r="Q18" s="95"/>
      <c r="R18" s="7"/>
      <c r="S18" s="7"/>
      <c r="T18" s="7"/>
      <c r="U18" s="7"/>
    </row>
    <row r="19" spans="1:21" x14ac:dyDescent="0.2">
      <c r="A19" s="7"/>
      <c r="B19" s="152"/>
      <c r="C19" s="179" t="s">
        <v>246</v>
      </c>
      <c r="D19" s="179" t="s">
        <v>246</v>
      </c>
      <c r="E19" s="179" t="s">
        <v>246</v>
      </c>
      <c r="F19" s="179" t="s">
        <v>246</v>
      </c>
      <c r="G19" s="179" t="s">
        <v>246</v>
      </c>
      <c r="H19" s="178"/>
      <c r="I19" s="92"/>
      <c r="J19" s="175"/>
      <c r="K19" s="92"/>
      <c r="L19" s="329"/>
      <c r="M19" s="95"/>
      <c r="N19" s="95"/>
      <c r="O19" s="95"/>
      <c r="P19" s="95"/>
      <c r="Q19" s="95"/>
      <c r="R19" s="7"/>
      <c r="S19" s="7"/>
      <c r="T19" s="7"/>
      <c r="U19" s="7"/>
    </row>
    <row r="20" spans="1:21" x14ac:dyDescent="0.2">
      <c r="A20" s="7"/>
      <c r="B20" s="143" t="s">
        <v>216</v>
      </c>
      <c r="C20" s="168">
        <v>-4781</v>
      </c>
      <c r="D20" s="168">
        <v>10231</v>
      </c>
      <c r="E20" s="168">
        <v>10201</v>
      </c>
      <c r="F20" s="168">
        <v>-12748</v>
      </c>
      <c r="G20" s="168">
        <v>-13192</v>
      </c>
      <c r="H20" s="169">
        <f>'2. Cons Stat of Income'!C16</f>
        <v>-82959</v>
      </c>
      <c r="I20" s="92"/>
      <c r="J20" s="170">
        <f>'2. Cons Stat of Income'!E16</f>
        <v>-96152</v>
      </c>
      <c r="K20" s="92"/>
      <c r="L20" s="171">
        <f>'2. Cons Stat of Income'!F16</f>
        <v>5450</v>
      </c>
      <c r="M20" s="95"/>
      <c r="N20" s="95"/>
      <c r="O20" s="95"/>
      <c r="P20" s="95"/>
      <c r="Q20" s="95"/>
      <c r="R20" s="7"/>
      <c r="S20" s="7"/>
      <c r="T20" s="7"/>
      <c r="U20" s="7"/>
    </row>
    <row r="21" spans="1:21" x14ac:dyDescent="0.2">
      <c r="A21" s="7"/>
      <c r="B21" s="146" t="s">
        <v>217</v>
      </c>
      <c r="C21" s="308">
        <v>-0.03</v>
      </c>
      <c r="D21" s="308">
        <v>0.05</v>
      </c>
      <c r="E21" s="308">
        <v>0.06</v>
      </c>
      <c r="F21" s="308">
        <v>-7.0000000000000007E-2</v>
      </c>
      <c r="G21" s="308">
        <v>-0.08</v>
      </c>
      <c r="H21" s="330">
        <v>-0.39</v>
      </c>
      <c r="I21" s="25"/>
      <c r="J21" s="331">
        <v>-0.25</v>
      </c>
      <c r="K21" s="148"/>
      <c r="L21" s="332">
        <v>0.02</v>
      </c>
      <c r="M21" s="149"/>
      <c r="N21" s="149"/>
      <c r="O21" s="149"/>
      <c r="P21" s="149"/>
      <c r="Q21" s="149"/>
      <c r="R21" s="7"/>
      <c r="S21" s="7"/>
      <c r="T21" s="7"/>
      <c r="U21" s="7"/>
    </row>
    <row r="22" spans="1:21" x14ac:dyDescent="0.2">
      <c r="A22" s="7"/>
      <c r="B22" s="153"/>
      <c r="C22" s="153" t="s">
        <v>246</v>
      </c>
      <c r="D22" s="153" t="s">
        <v>246</v>
      </c>
      <c r="E22" s="153" t="s">
        <v>246</v>
      </c>
      <c r="F22" s="153" t="s">
        <v>246</v>
      </c>
      <c r="G22" s="153" t="s">
        <v>246</v>
      </c>
      <c r="H22" s="336"/>
      <c r="I22" s="7"/>
      <c r="J22" s="337"/>
      <c r="K22" s="7"/>
      <c r="L22" s="338"/>
      <c r="M22" s="95"/>
      <c r="N22" s="95"/>
      <c r="O22" s="95"/>
      <c r="P22" s="95"/>
      <c r="Q22" s="95"/>
      <c r="R22" s="7"/>
      <c r="S22" s="7"/>
      <c r="T22" s="7"/>
      <c r="U22" s="7"/>
    </row>
    <row r="23" spans="1:21" x14ac:dyDescent="0.2">
      <c r="A23" s="7"/>
      <c r="B23" s="154" t="s">
        <v>13</v>
      </c>
      <c r="C23" s="339">
        <v>25668</v>
      </c>
      <c r="D23" s="339">
        <v>44821</v>
      </c>
      <c r="E23" s="339">
        <v>43778</v>
      </c>
      <c r="F23" s="339">
        <v>27774</v>
      </c>
      <c r="G23" s="339">
        <v>18779</v>
      </c>
      <c r="H23" s="340">
        <v>30983</v>
      </c>
      <c r="I23" s="92"/>
      <c r="J23" s="341">
        <v>49761</v>
      </c>
      <c r="K23" s="92"/>
      <c r="L23" s="342">
        <v>70488</v>
      </c>
      <c r="M23" s="95"/>
      <c r="N23" s="95"/>
      <c r="O23" s="95"/>
      <c r="P23" s="95"/>
      <c r="Q23" s="95"/>
      <c r="R23" s="7"/>
      <c r="S23" s="7"/>
      <c r="T23" s="7"/>
      <c r="U23" s="7"/>
    </row>
    <row r="24" spans="1:21" x14ac:dyDescent="0.2">
      <c r="A24" s="7"/>
      <c r="B24" s="155" t="s">
        <v>14</v>
      </c>
      <c r="C24" s="343">
        <v>0.17</v>
      </c>
      <c r="D24" s="343">
        <v>0.24</v>
      </c>
      <c r="E24" s="343">
        <v>0.25</v>
      </c>
      <c r="F24" s="343">
        <v>0.16</v>
      </c>
      <c r="G24" s="343">
        <v>0.11</v>
      </c>
      <c r="H24" s="344">
        <f>'1. Key figures table'!C13</f>
        <v>0.15</v>
      </c>
      <c r="I24" s="25"/>
      <c r="J24" s="345">
        <f>'1. Key figures table'!F13</f>
        <v>0.13</v>
      </c>
      <c r="K24" s="148"/>
      <c r="L24" s="346">
        <f>'1. Key figures table'!G13</f>
        <v>0.21</v>
      </c>
      <c r="M24" s="149"/>
      <c r="N24" s="149"/>
      <c r="O24" s="149"/>
      <c r="P24" s="149"/>
      <c r="Q24" s="149"/>
      <c r="R24" s="7"/>
      <c r="S24" s="7"/>
      <c r="T24" s="7"/>
      <c r="U24" s="7"/>
    </row>
    <row r="25" spans="1:21" x14ac:dyDescent="0.2">
      <c r="A25" s="7"/>
      <c r="B25" s="59"/>
      <c r="C25" s="7" t="s">
        <v>246</v>
      </c>
      <c r="D25" s="7" t="s">
        <v>246</v>
      </c>
      <c r="E25" s="7" t="s">
        <v>246</v>
      </c>
      <c r="F25" s="7" t="s">
        <v>246</v>
      </c>
      <c r="G25" s="7" t="s">
        <v>246</v>
      </c>
      <c r="H25" s="347"/>
      <c r="I25" s="7"/>
      <c r="J25" s="348"/>
      <c r="K25" s="7"/>
      <c r="L25" s="349"/>
      <c r="M25" s="95"/>
      <c r="N25" s="95"/>
      <c r="O25" s="95"/>
      <c r="P25" s="95"/>
      <c r="Q25" s="95"/>
      <c r="R25" s="7"/>
      <c r="S25" s="7"/>
      <c r="T25" s="7"/>
      <c r="U25" s="7"/>
    </row>
    <row r="26" spans="1:21" x14ac:dyDescent="0.2">
      <c r="A26" s="7"/>
      <c r="B26" s="59" t="s">
        <v>31</v>
      </c>
      <c r="C26" s="92">
        <v>-6029</v>
      </c>
      <c r="D26" s="92">
        <v>7814</v>
      </c>
      <c r="E26" s="92">
        <v>4535</v>
      </c>
      <c r="F26" s="92">
        <v>-9184</v>
      </c>
      <c r="G26" s="92">
        <v>-15325</v>
      </c>
      <c r="H26" s="114">
        <f>'2. Cons Stat of Income'!C22</f>
        <v>-65254</v>
      </c>
      <c r="I26" s="92"/>
      <c r="J26" s="115">
        <f>'2. Cons Stat of Income'!E22</f>
        <v>-80579</v>
      </c>
      <c r="K26" s="92"/>
      <c r="L26" s="116">
        <f>'2. Cons Stat of Income'!F22</f>
        <v>1785</v>
      </c>
      <c r="M26" s="95"/>
      <c r="N26" s="95"/>
      <c r="O26" s="95"/>
      <c r="P26" s="95"/>
      <c r="Q26" s="95"/>
      <c r="R26" s="7"/>
      <c r="S26" s="7"/>
      <c r="T26" s="7"/>
      <c r="U26" s="7"/>
    </row>
    <row r="27" spans="1:21" x14ac:dyDescent="0.2">
      <c r="A27" s="7"/>
      <c r="B27" s="56" t="s">
        <v>218</v>
      </c>
      <c r="C27" s="179">
        <v>12416</v>
      </c>
      <c r="D27" s="179">
        <v>11974</v>
      </c>
      <c r="E27" s="179">
        <v>12625</v>
      </c>
      <c r="F27" s="179">
        <v>10607</v>
      </c>
      <c r="G27" s="179">
        <v>18615</v>
      </c>
      <c r="H27" s="178">
        <f>'2. Cons Stat of Income'!C26</f>
        <v>807237</v>
      </c>
      <c r="I27" s="92"/>
      <c r="J27" s="175">
        <f>'2. Cons Stat of Income'!E26</f>
        <v>825852</v>
      </c>
      <c r="K27" s="92"/>
      <c r="L27" s="329">
        <f>'2. Cons Stat of Income'!F24</f>
        <v>24390</v>
      </c>
      <c r="M27" s="95"/>
      <c r="N27" s="95"/>
      <c r="O27" s="95"/>
      <c r="P27" s="95"/>
      <c r="Q27" s="95"/>
      <c r="R27" s="7"/>
      <c r="S27" s="7"/>
      <c r="T27" s="7"/>
      <c r="U27" s="7"/>
    </row>
    <row r="28" spans="1:21" ht="13.5" thickBot="1" x14ac:dyDescent="0.25">
      <c r="A28" s="7"/>
      <c r="B28" s="78" t="s">
        <v>15</v>
      </c>
      <c r="C28" s="181">
        <v>6387</v>
      </c>
      <c r="D28" s="181">
        <v>19788</v>
      </c>
      <c r="E28" s="181">
        <v>17160</v>
      </c>
      <c r="F28" s="181">
        <v>1423</v>
      </c>
      <c r="G28" s="181">
        <v>3290</v>
      </c>
      <c r="H28" s="180">
        <f>'2. Cons Stat of Income'!C28</f>
        <v>741983</v>
      </c>
      <c r="I28" s="92"/>
      <c r="J28" s="350">
        <f>'2. Cons Stat of Income'!E28</f>
        <v>745273</v>
      </c>
      <c r="K28" s="92"/>
      <c r="L28" s="351">
        <f>'2. Cons Stat of Income'!F28</f>
        <v>26175</v>
      </c>
      <c r="M28" s="95"/>
      <c r="N28" s="95"/>
      <c r="O28" s="95"/>
      <c r="P28" s="95"/>
      <c r="Q28" s="95"/>
      <c r="R28" s="7"/>
      <c r="S28" s="7"/>
      <c r="T28" s="7"/>
      <c r="U28" s="7"/>
    </row>
    <row r="29" spans="1:21" x14ac:dyDescent="0.2">
      <c r="A29" s="7"/>
      <c r="B29" s="108"/>
      <c r="C29" s="32"/>
      <c r="D29" s="32"/>
      <c r="E29" s="32"/>
      <c r="F29" s="32"/>
      <c r="G29" s="32"/>
      <c r="H29" s="302"/>
      <c r="I29" s="7"/>
      <c r="J29" s="352"/>
      <c r="K29" s="7"/>
      <c r="L29" s="353"/>
      <c r="M29" s="95"/>
      <c r="N29" s="95"/>
      <c r="O29" s="95"/>
      <c r="P29" s="95"/>
      <c r="Q29" s="95"/>
      <c r="R29" s="7"/>
      <c r="S29" s="7"/>
      <c r="T29" s="7"/>
      <c r="U29" s="7"/>
    </row>
    <row r="30" spans="1:21" x14ac:dyDescent="0.2">
      <c r="A30" s="7"/>
      <c r="B30" s="159" t="s">
        <v>219</v>
      </c>
      <c r="C30" s="159"/>
      <c r="D30" s="159"/>
      <c r="E30" s="159"/>
      <c r="F30" s="159"/>
      <c r="G30" s="159"/>
      <c r="H30" s="160"/>
      <c r="I30" s="25"/>
      <c r="J30" s="161"/>
      <c r="K30" s="25"/>
      <c r="L30" s="162"/>
      <c r="M30" s="95"/>
      <c r="N30" s="95"/>
      <c r="O30" s="95"/>
      <c r="P30" s="95"/>
      <c r="Q30" s="95"/>
      <c r="R30" s="7"/>
      <c r="S30" s="7"/>
      <c r="T30" s="7"/>
      <c r="U30" s="7"/>
    </row>
    <row r="31" spans="1:21" x14ac:dyDescent="0.2">
      <c r="A31" s="7"/>
      <c r="B31" s="84" t="s">
        <v>220</v>
      </c>
      <c r="C31" s="354">
        <v>-0.03</v>
      </c>
      <c r="D31" s="354">
        <v>0.03</v>
      </c>
      <c r="E31" s="354">
        <v>0.02</v>
      </c>
      <c r="F31" s="354">
        <v>-0.04</v>
      </c>
      <c r="G31" s="354">
        <v>-7.0000000000000007E-2</v>
      </c>
      <c r="H31" s="355">
        <f>'2. Cons Stat of Income'!C42</f>
        <v>-0.34</v>
      </c>
      <c r="I31" s="25"/>
      <c r="J31" s="356">
        <f>'2. Cons Stat of Income'!E42</f>
        <v>-0.38</v>
      </c>
      <c r="K31" s="25"/>
      <c r="L31" s="357">
        <f>'2. Cons Stat of Income'!F42</f>
        <v>0.01</v>
      </c>
      <c r="M31" s="95"/>
      <c r="N31" s="95"/>
      <c r="O31" s="95"/>
      <c r="P31" s="95"/>
      <c r="Q31" s="95"/>
      <c r="R31" s="7"/>
      <c r="S31" s="7"/>
      <c r="T31" s="7"/>
      <c r="U31" s="7"/>
    </row>
    <row r="32" spans="1:21" ht="15.75" thickBot="1" x14ac:dyDescent="0.25">
      <c r="A32" s="7"/>
      <c r="B32" s="163" t="s">
        <v>248</v>
      </c>
      <c r="C32" s="358">
        <v>0.08</v>
      </c>
      <c r="D32" s="358">
        <v>0.04</v>
      </c>
      <c r="E32" s="358">
        <v>0.1</v>
      </c>
      <c r="F32" s="358">
        <v>0.09</v>
      </c>
      <c r="G32" s="359">
        <v>0</v>
      </c>
      <c r="H32" s="360">
        <f>'1. Key figures table'!C15</f>
        <v>-0.01</v>
      </c>
      <c r="I32" s="25"/>
      <c r="J32" s="361">
        <f>'1. Key figures table'!F15</f>
        <v>-0.01</v>
      </c>
      <c r="K32" s="25"/>
      <c r="L32" s="362">
        <f>'1. Key figures table'!G15</f>
        <v>0.12</v>
      </c>
      <c r="M32" s="95"/>
      <c r="N32" s="95"/>
      <c r="O32" s="95"/>
      <c r="P32" s="95"/>
      <c r="Q32" s="95"/>
      <c r="R32" s="7"/>
      <c r="S32" s="7"/>
      <c r="T32" s="7"/>
      <c r="U32" s="7"/>
    </row>
    <row r="33" spans="1:21" x14ac:dyDescent="0.2">
      <c r="A33" s="7"/>
      <c r="B33" s="164"/>
      <c r="C33" s="164"/>
      <c r="D33" s="164"/>
      <c r="E33" s="164"/>
      <c r="F33" s="164"/>
      <c r="G33" s="164"/>
      <c r="H33" s="165"/>
      <c r="I33" s="7"/>
      <c r="J33" s="166"/>
      <c r="K33" s="7"/>
      <c r="L33" s="167"/>
      <c r="M33" s="95"/>
      <c r="N33" s="95"/>
      <c r="O33" s="95"/>
      <c r="P33" s="95"/>
      <c r="Q33" s="95"/>
      <c r="R33" s="7"/>
      <c r="S33" s="7"/>
      <c r="T33" s="7"/>
      <c r="U33" s="7"/>
    </row>
    <row r="34" spans="1:21" x14ac:dyDescent="0.2">
      <c r="A34" s="7"/>
      <c r="B34" s="143" t="s">
        <v>31</v>
      </c>
      <c r="C34" s="168">
        <v>-6029</v>
      </c>
      <c r="D34" s="168">
        <v>7814</v>
      </c>
      <c r="E34" s="168">
        <v>4535</v>
      </c>
      <c r="F34" s="168">
        <v>-9184</v>
      </c>
      <c r="G34" s="168">
        <v>-15325</v>
      </c>
      <c r="H34" s="169">
        <f>'2. Cons Stat of Income'!C22</f>
        <v>-65254</v>
      </c>
      <c r="I34" s="120"/>
      <c r="J34" s="170">
        <f>'2. Cons Stat of Income'!E22</f>
        <v>-80579</v>
      </c>
      <c r="K34" s="120"/>
      <c r="L34" s="171">
        <v>1785</v>
      </c>
      <c r="M34" s="95"/>
      <c r="N34" s="95"/>
      <c r="O34" s="373"/>
      <c r="P34" s="367"/>
      <c r="Q34" s="95"/>
      <c r="R34" s="7"/>
      <c r="S34" s="7"/>
      <c r="T34" s="7"/>
      <c r="U34" s="7"/>
    </row>
    <row r="35" spans="1:21" x14ac:dyDescent="0.2">
      <c r="A35" s="7"/>
      <c r="B35" s="172" t="s">
        <v>32</v>
      </c>
      <c r="C35" s="92">
        <v>21578</v>
      </c>
      <c r="D35" s="92">
        <v>-10325</v>
      </c>
      <c r="E35" s="92">
        <v>12931</v>
      </c>
      <c r="F35" s="92">
        <v>28700</v>
      </c>
      <c r="G35" s="92">
        <v>6578</v>
      </c>
      <c r="H35" s="114">
        <v>-10766</v>
      </c>
      <c r="I35" s="92"/>
      <c r="J35" s="115">
        <v>-4188</v>
      </c>
      <c r="K35" s="92"/>
      <c r="L35" s="116">
        <v>11253</v>
      </c>
      <c r="M35" s="95"/>
      <c r="N35" s="95"/>
      <c r="O35" s="373"/>
      <c r="P35" s="367"/>
      <c r="Q35" s="95"/>
      <c r="R35" s="7"/>
      <c r="S35" s="7"/>
      <c r="T35" s="7"/>
      <c r="U35" s="7"/>
    </row>
    <row r="36" spans="1:21" x14ac:dyDescent="0.2">
      <c r="A36" s="7"/>
      <c r="B36" s="172" t="s">
        <v>33</v>
      </c>
      <c r="C36" s="92">
        <v>11643</v>
      </c>
      <c r="D36" s="92">
        <v>11643</v>
      </c>
      <c r="E36" s="92">
        <v>11643</v>
      </c>
      <c r="F36" s="92">
        <v>11643</v>
      </c>
      <c r="G36" s="92">
        <v>11643</v>
      </c>
      <c r="H36" s="114">
        <v>91999</v>
      </c>
      <c r="I36" s="92"/>
      <c r="J36" s="115">
        <v>103642</v>
      </c>
      <c r="K36" s="92"/>
      <c r="L36" s="116">
        <v>23285</v>
      </c>
      <c r="M36" s="95"/>
      <c r="N36" s="95"/>
      <c r="O36" s="373"/>
      <c r="P36" s="367"/>
      <c r="Q36" s="95"/>
      <c r="R36" s="7"/>
      <c r="S36" s="7"/>
      <c r="T36" s="7"/>
      <c r="U36" s="7"/>
    </row>
    <row r="37" spans="1:21" x14ac:dyDescent="0.2">
      <c r="A37" s="7"/>
      <c r="B37" s="172" t="s">
        <v>34</v>
      </c>
      <c r="C37" s="92">
        <v>-7707</v>
      </c>
      <c r="D37" s="92">
        <v>-306</v>
      </c>
      <c r="E37" s="92">
        <v>-5701</v>
      </c>
      <c r="F37" s="92">
        <v>-9360</v>
      </c>
      <c r="G37" s="92">
        <v>-3826</v>
      </c>
      <c r="H37" s="114">
        <v>-17017</v>
      </c>
      <c r="I37" s="92"/>
      <c r="J37" s="115">
        <v>-20843</v>
      </c>
      <c r="K37" s="92"/>
      <c r="L37" s="116">
        <v>-8013</v>
      </c>
      <c r="M37" s="95"/>
      <c r="N37" s="95"/>
      <c r="O37" s="373"/>
      <c r="P37" s="367"/>
      <c r="Q37" s="95"/>
      <c r="R37" s="7"/>
      <c r="S37" s="7"/>
      <c r="T37" s="7"/>
      <c r="U37" s="7"/>
    </row>
    <row r="38" spans="1:21" x14ac:dyDescent="0.2">
      <c r="A38" s="7"/>
      <c r="B38" s="159" t="s">
        <v>221</v>
      </c>
      <c r="C38" s="173">
        <v>19485</v>
      </c>
      <c r="D38" s="173">
        <v>8826</v>
      </c>
      <c r="E38" s="173">
        <v>23408</v>
      </c>
      <c r="F38" s="173">
        <v>21799</v>
      </c>
      <c r="G38" s="173">
        <v>-930</v>
      </c>
      <c r="H38" s="174">
        <v>-1038</v>
      </c>
      <c r="I38" s="120"/>
      <c r="J38" s="372">
        <v>-1969</v>
      </c>
      <c r="K38" s="120"/>
      <c r="L38" s="176">
        <v>28310</v>
      </c>
      <c r="M38" s="95"/>
      <c r="N38" s="95"/>
      <c r="O38" s="373"/>
      <c r="P38" s="367"/>
      <c r="Q38" s="95"/>
      <c r="R38" s="7"/>
      <c r="S38" s="7"/>
      <c r="T38" s="7"/>
      <c r="U38" s="7"/>
    </row>
    <row r="39" spans="1:21" x14ac:dyDescent="0.2">
      <c r="A39" s="7"/>
      <c r="B39" s="36"/>
      <c r="C39" s="36"/>
      <c r="D39" s="36"/>
      <c r="E39" s="36"/>
      <c r="F39" s="36"/>
      <c r="G39" s="36"/>
      <c r="H39" s="36"/>
      <c r="I39" s="7"/>
      <c r="J39" s="36"/>
      <c r="K39" s="7"/>
      <c r="L39" s="36"/>
      <c r="M39" s="7"/>
      <c r="N39" s="7"/>
      <c r="O39" s="95"/>
      <c r="P39" s="7"/>
      <c r="Q39" s="7"/>
      <c r="R39" s="7"/>
      <c r="S39" s="7"/>
      <c r="T39" s="7"/>
      <c r="U39" s="7"/>
    </row>
    <row r="40" spans="1:21" x14ac:dyDescent="0.2">
      <c r="A40" s="7"/>
      <c r="B40" s="389" t="s">
        <v>249</v>
      </c>
      <c r="C40" s="389"/>
      <c r="D40" s="389"/>
      <c r="E40" s="389"/>
      <c r="F40" s="389"/>
      <c r="G40" s="389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</row>
    <row r="41" spans="1:21" ht="18.75" customHeight="1" x14ac:dyDescent="0.2">
      <c r="A41" s="7"/>
      <c r="B41" s="389"/>
      <c r="C41" s="389"/>
      <c r="D41" s="389"/>
      <c r="E41" s="389"/>
      <c r="F41" s="389"/>
      <c r="G41" s="389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</row>
    <row r="42" spans="1:21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</row>
    <row r="43" spans="1:21" x14ac:dyDescent="0.2">
      <c r="A43" s="7"/>
      <c r="B43" s="364"/>
      <c r="C43" s="364"/>
      <c r="D43" s="364"/>
      <c r="E43" s="364"/>
      <c r="F43" s="364"/>
      <c r="G43" s="364"/>
      <c r="H43" s="364"/>
      <c r="I43" s="364"/>
      <c r="J43" s="364"/>
      <c r="K43" s="364"/>
      <c r="L43" s="364"/>
      <c r="M43" s="364"/>
      <c r="N43" s="364"/>
      <c r="O43" s="364"/>
      <c r="P43" s="364"/>
      <c r="Q43" s="364"/>
      <c r="R43" s="364"/>
      <c r="S43" s="364"/>
      <c r="T43" s="7"/>
      <c r="U43" s="7"/>
    </row>
    <row r="44" spans="1:21" x14ac:dyDescent="0.2">
      <c r="A44" s="7"/>
      <c r="B44" s="364"/>
      <c r="C44" s="364"/>
      <c r="D44" s="364"/>
      <c r="E44" s="364"/>
      <c r="F44" s="364"/>
      <c r="G44" s="364"/>
      <c r="H44" s="364"/>
      <c r="I44" s="364"/>
      <c r="J44" s="364"/>
      <c r="K44" s="364"/>
      <c r="L44" s="364"/>
      <c r="M44" s="364"/>
      <c r="N44" s="364"/>
      <c r="O44" s="364"/>
      <c r="P44" s="364"/>
      <c r="Q44" s="364"/>
      <c r="R44" s="364"/>
      <c r="S44" s="364"/>
      <c r="T44" s="7"/>
      <c r="U44" s="7"/>
    </row>
    <row r="45" spans="1:21" x14ac:dyDescent="0.2">
      <c r="A45" s="7"/>
      <c r="B45" s="364"/>
      <c r="C45" s="364"/>
      <c r="D45" s="364"/>
      <c r="E45" s="364"/>
      <c r="F45" s="364"/>
      <c r="G45" s="364"/>
      <c r="H45" s="364"/>
      <c r="I45" s="364"/>
      <c r="J45" s="364"/>
      <c r="K45" s="364"/>
      <c r="L45" s="364"/>
      <c r="M45" s="364"/>
      <c r="N45" s="364"/>
      <c r="O45" s="364"/>
      <c r="P45" s="364"/>
      <c r="Q45" s="364"/>
      <c r="R45" s="364"/>
      <c r="S45" s="364"/>
      <c r="T45" s="7"/>
      <c r="U45" s="7"/>
    </row>
    <row r="46" spans="1:21" x14ac:dyDescent="0.2">
      <c r="A46" s="7"/>
      <c r="B46" s="364"/>
      <c r="C46" s="364"/>
      <c r="D46" s="364"/>
      <c r="E46" s="364"/>
      <c r="F46" s="364"/>
      <c r="G46" s="364"/>
      <c r="H46" s="364"/>
      <c r="I46" s="364"/>
      <c r="J46" s="364"/>
      <c r="K46" s="364"/>
      <c r="L46" s="364"/>
      <c r="M46" s="364"/>
      <c r="N46" s="364"/>
      <c r="O46" s="364"/>
      <c r="P46" s="364"/>
      <c r="Q46" s="364"/>
      <c r="R46" s="364"/>
      <c r="S46" s="364"/>
      <c r="T46" s="7"/>
      <c r="U46" s="7"/>
    </row>
    <row r="47" spans="1:21" x14ac:dyDescent="0.2">
      <c r="A47" s="7"/>
      <c r="B47" s="364"/>
      <c r="C47" s="364"/>
      <c r="D47" s="364"/>
      <c r="E47" s="364"/>
      <c r="F47" s="364"/>
      <c r="G47" s="364"/>
      <c r="H47" s="364"/>
      <c r="I47" s="364"/>
      <c r="J47" s="364"/>
      <c r="K47" s="364"/>
      <c r="L47" s="364"/>
      <c r="M47" s="364"/>
      <c r="N47" s="364"/>
      <c r="O47" s="364"/>
      <c r="P47" s="364"/>
      <c r="Q47" s="364"/>
      <c r="R47" s="364"/>
      <c r="S47" s="364"/>
      <c r="T47" s="7"/>
      <c r="U47" s="7"/>
    </row>
    <row r="48" spans="1:21" x14ac:dyDescent="0.2">
      <c r="A48" s="7"/>
      <c r="B48" s="364"/>
      <c r="C48" s="364"/>
      <c r="D48" s="364"/>
      <c r="E48" s="364"/>
      <c r="F48" s="364"/>
      <c r="G48" s="364"/>
      <c r="H48" s="364"/>
      <c r="I48" s="364"/>
      <c r="J48" s="364"/>
      <c r="K48" s="364"/>
      <c r="L48" s="364"/>
      <c r="M48" s="364"/>
      <c r="N48" s="364"/>
      <c r="O48" s="364"/>
      <c r="P48" s="364"/>
      <c r="Q48" s="364"/>
      <c r="R48" s="364"/>
      <c r="S48" s="364"/>
      <c r="T48" s="7"/>
      <c r="U48" s="7"/>
    </row>
    <row r="49" spans="1:21" x14ac:dyDescent="0.2">
      <c r="A49" s="7"/>
      <c r="B49" s="364"/>
      <c r="C49" s="364"/>
      <c r="D49" s="364"/>
      <c r="E49" s="364"/>
      <c r="F49" s="364"/>
      <c r="G49" s="364"/>
      <c r="H49" s="364"/>
      <c r="I49" s="364"/>
      <c r="J49" s="364"/>
      <c r="K49" s="364"/>
      <c r="L49" s="364"/>
      <c r="M49" s="364"/>
      <c r="N49" s="364"/>
      <c r="O49" s="364"/>
      <c r="P49" s="364"/>
      <c r="Q49" s="364"/>
      <c r="R49" s="364"/>
      <c r="S49" s="364"/>
      <c r="T49" s="7"/>
      <c r="U49" s="7"/>
    </row>
    <row r="50" spans="1:21" x14ac:dyDescent="0.2">
      <c r="A50" s="7"/>
      <c r="B50" s="364"/>
      <c r="C50" s="364"/>
      <c r="D50" s="364"/>
      <c r="E50" s="364"/>
      <c r="F50" s="364"/>
      <c r="G50" s="364"/>
      <c r="H50" s="364"/>
      <c r="I50" s="364"/>
      <c r="J50" s="364"/>
      <c r="K50" s="364"/>
      <c r="L50" s="364"/>
      <c r="M50" s="364"/>
      <c r="N50" s="364"/>
      <c r="O50" s="364"/>
      <c r="P50" s="364"/>
      <c r="Q50" s="364"/>
      <c r="R50" s="364"/>
      <c r="S50" s="364"/>
      <c r="T50" s="7"/>
      <c r="U50" s="7"/>
    </row>
    <row r="51" spans="1:21" x14ac:dyDescent="0.2">
      <c r="A51" s="7"/>
      <c r="B51" s="364"/>
      <c r="C51" s="364"/>
      <c r="D51" s="364"/>
      <c r="E51" s="364"/>
      <c r="F51" s="364"/>
      <c r="G51" s="364"/>
      <c r="H51" s="364"/>
      <c r="I51" s="364"/>
      <c r="J51" s="364"/>
      <c r="K51" s="364"/>
      <c r="L51" s="364"/>
      <c r="M51" s="364"/>
      <c r="N51" s="364"/>
      <c r="O51" s="364"/>
      <c r="P51" s="364"/>
      <c r="Q51" s="364"/>
      <c r="R51" s="364"/>
      <c r="S51" s="364"/>
      <c r="T51" s="7"/>
      <c r="U51" s="7"/>
    </row>
    <row r="52" spans="1:21" x14ac:dyDescent="0.2">
      <c r="A52" s="7"/>
      <c r="B52" s="364"/>
      <c r="C52" s="364"/>
      <c r="D52" s="364"/>
      <c r="E52" s="364"/>
      <c r="F52" s="364"/>
      <c r="G52" s="364"/>
      <c r="H52" s="364"/>
      <c r="I52" s="364"/>
      <c r="J52" s="364"/>
      <c r="K52" s="364"/>
      <c r="L52" s="364"/>
      <c r="M52" s="364"/>
      <c r="N52" s="364"/>
      <c r="O52" s="364"/>
      <c r="P52" s="364"/>
      <c r="Q52" s="364"/>
      <c r="R52" s="364"/>
      <c r="S52" s="364"/>
      <c r="T52" s="7"/>
      <c r="U52" s="7"/>
    </row>
    <row r="53" spans="1:21" x14ac:dyDescent="0.2">
      <c r="A53" s="7"/>
      <c r="B53" s="364"/>
      <c r="C53" s="364"/>
      <c r="D53" s="364"/>
      <c r="E53" s="364"/>
      <c r="F53" s="364"/>
      <c r="G53" s="364"/>
      <c r="H53" s="364"/>
      <c r="I53" s="364"/>
      <c r="J53" s="364"/>
      <c r="K53" s="364"/>
      <c r="L53" s="364"/>
      <c r="M53" s="364"/>
      <c r="N53" s="364"/>
      <c r="O53" s="364"/>
      <c r="P53" s="364"/>
      <c r="Q53" s="364"/>
      <c r="R53" s="364"/>
      <c r="S53" s="364"/>
      <c r="T53" s="7"/>
      <c r="U53" s="7"/>
    </row>
    <row r="54" spans="1:21" x14ac:dyDescent="0.2">
      <c r="A54" s="7"/>
      <c r="B54" s="364"/>
      <c r="C54" s="364"/>
      <c r="D54" s="364"/>
      <c r="E54" s="364"/>
      <c r="F54" s="364"/>
      <c r="G54" s="364"/>
      <c r="H54" s="364"/>
      <c r="I54" s="364"/>
      <c r="J54" s="364"/>
      <c r="K54" s="364"/>
      <c r="L54" s="364"/>
      <c r="M54" s="364"/>
      <c r="N54" s="364"/>
      <c r="O54" s="364"/>
      <c r="P54" s="364"/>
      <c r="Q54" s="364"/>
      <c r="R54" s="364"/>
      <c r="S54" s="364"/>
      <c r="T54" s="7"/>
      <c r="U54" s="7"/>
    </row>
    <row r="55" spans="1:21" x14ac:dyDescent="0.2">
      <c r="A55" s="7"/>
      <c r="B55" s="364"/>
      <c r="C55" s="364"/>
      <c r="D55" s="364"/>
      <c r="E55" s="364"/>
      <c r="F55" s="364"/>
      <c r="G55" s="364"/>
      <c r="H55" s="364"/>
      <c r="I55" s="364"/>
      <c r="J55" s="364"/>
      <c r="K55" s="364"/>
      <c r="L55" s="364"/>
      <c r="M55" s="364"/>
      <c r="N55" s="364"/>
      <c r="O55" s="364"/>
      <c r="P55" s="364"/>
      <c r="Q55" s="364"/>
      <c r="R55" s="364"/>
      <c r="S55" s="364"/>
      <c r="T55" s="7"/>
      <c r="U55" s="7"/>
    </row>
    <row r="56" spans="1:21" x14ac:dyDescent="0.2">
      <c r="A56" s="7"/>
      <c r="B56" s="364"/>
      <c r="C56" s="364"/>
      <c r="D56" s="364"/>
      <c r="E56" s="364"/>
      <c r="F56" s="364"/>
      <c r="G56" s="364"/>
      <c r="H56" s="364"/>
      <c r="I56" s="364"/>
      <c r="J56" s="364"/>
      <c r="K56" s="364"/>
      <c r="L56" s="364"/>
      <c r="M56" s="364"/>
      <c r="N56" s="364"/>
      <c r="O56" s="364"/>
      <c r="P56" s="364"/>
      <c r="Q56" s="364"/>
      <c r="R56" s="364"/>
      <c r="S56" s="364"/>
      <c r="T56" s="7"/>
      <c r="U56" s="7"/>
    </row>
    <row r="57" spans="1:21" x14ac:dyDescent="0.2">
      <c r="A57" s="7"/>
      <c r="B57" s="364"/>
      <c r="C57" s="364"/>
      <c r="D57" s="364"/>
      <c r="E57" s="364"/>
      <c r="F57" s="364"/>
      <c r="G57" s="364"/>
      <c r="H57" s="364"/>
      <c r="I57" s="364"/>
      <c r="J57" s="364"/>
      <c r="K57" s="364"/>
      <c r="L57" s="364"/>
      <c r="M57" s="364"/>
      <c r="N57" s="364"/>
      <c r="O57" s="364"/>
      <c r="P57" s="364"/>
      <c r="Q57" s="364"/>
      <c r="R57" s="364"/>
      <c r="S57" s="364"/>
      <c r="T57" s="7"/>
      <c r="U57" s="7"/>
    </row>
    <row r="58" spans="1:21" x14ac:dyDescent="0.2">
      <c r="A58" s="7"/>
      <c r="B58" s="364"/>
      <c r="C58" s="364"/>
      <c r="D58" s="364"/>
      <c r="E58" s="364"/>
      <c r="F58" s="364"/>
      <c r="G58" s="364"/>
      <c r="H58" s="364"/>
      <c r="I58" s="364"/>
      <c r="J58" s="364"/>
      <c r="K58" s="364"/>
      <c r="L58" s="364"/>
      <c r="M58" s="364"/>
      <c r="N58" s="364"/>
      <c r="O58" s="364"/>
      <c r="P58" s="364"/>
      <c r="Q58" s="364"/>
      <c r="R58" s="364"/>
      <c r="S58" s="364"/>
      <c r="T58" s="7"/>
      <c r="U58" s="7"/>
    </row>
    <row r="59" spans="1:21" x14ac:dyDescent="0.2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</row>
    <row r="60" spans="1:21" x14ac:dyDescent="0.2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</row>
    <row r="61" spans="1:21" x14ac:dyDescent="0.2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</row>
    <row r="62" spans="1:21" x14ac:dyDescent="0.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</row>
    <row r="63" spans="1:21" x14ac:dyDescent="0.2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</row>
    <row r="64" spans="1:21" x14ac:dyDescent="0.2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</row>
    <row r="65" spans="1:21" x14ac:dyDescent="0.2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</row>
  </sheetData>
  <mergeCells count="2">
    <mergeCell ref="B40:G41"/>
    <mergeCell ref="B2:H2"/>
  </mergeCells>
  <pageMargins left="0.74803149606299213" right="0.74803149606299213" top="0.98425196850393704" bottom="0.98425196850393704" header="0.51181102362204722" footer="0.51181102362204722"/>
  <pageSetup scale="72" orientation="landscape" r:id="rId1"/>
  <headerFooter>
    <oddHeader>&amp;L&amp;"Calibri,Regular"Copyright © 2019 TomTom International B.V. All rights reserved.</oddHeader>
    <oddFooter>&amp;L&amp;"-,Bold"TomTom Investor Relations&amp;"Arial,Regular"
+31 20 757 5914&amp;R&amp;"Calibri,Bold"Page &amp;P of &amp;N</oddFooter>
  </headerFooter>
  <colBreaks count="1" manualBreakCount="1">
    <brk id="13" max="43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68"/>
  <sheetViews>
    <sheetView showGridLines="0" showRuler="0" zoomScale="115" zoomScaleNormal="115" zoomScaleSheetLayoutView="115" workbookViewId="0"/>
  </sheetViews>
  <sheetFormatPr defaultColWidth="13.7109375" defaultRowHeight="12.75" x14ac:dyDescent="0.2"/>
  <cols>
    <col min="1" max="1" width="3.85546875" style="10" customWidth="1"/>
    <col min="2" max="2" width="38.42578125" style="10" bestFit="1" customWidth="1"/>
    <col min="3" max="8" width="10.28515625" style="10" bestFit="1" customWidth="1"/>
    <col min="9" max="9" width="3.85546875" style="10" customWidth="1"/>
    <col min="10" max="14" width="9.28515625" style="10" customWidth="1"/>
    <col min="15" max="16384" width="13.7109375" style="10"/>
  </cols>
  <sheetData>
    <row r="1" spans="1:14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ht="21" x14ac:dyDescent="0.35">
      <c r="A2" s="7"/>
      <c r="B2" s="386" t="s">
        <v>82</v>
      </c>
      <c r="C2" s="386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x14ac:dyDescent="0.2">
      <c r="A3" s="7"/>
      <c r="B3" s="12" t="s">
        <v>211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13.5" thickBot="1" x14ac:dyDescent="0.25">
      <c r="A4" s="7"/>
      <c r="B4" s="14"/>
      <c r="C4" s="85"/>
      <c r="D4" s="85"/>
      <c r="E4" s="85"/>
      <c r="F4" s="85"/>
      <c r="G4" s="85"/>
      <c r="H4" s="85"/>
      <c r="I4" s="7"/>
      <c r="J4" s="7"/>
      <c r="K4" s="7"/>
      <c r="L4" s="7"/>
      <c r="M4" s="7"/>
      <c r="N4" s="7"/>
    </row>
    <row r="5" spans="1:14" ht="13.5" thickBot="1" x14ac:dyDescent="0.25">
      <c r="A5" s="53"/>
      <c r="B5" s="17" t="s">
        <v>51</v>
      </c>
      <c r="C5" s="128">
        <v>43190</v>
      </c>
      <c r="D5" s="368">
        <v>43281</v>
      </c>
      <c r="E5" s="368">
        <v>43373</v>
      </c>
      <c r="F5" s="128">
        <v>43465</v>
      </c>
      <c r="G5" s="128">
        <v>43555</v>
      </c>
      <c r="H5" s="129">
        <v>43646</v>
      </c>
      <c r="I5" s="53"/>
      <c r="J5" s="53"/>
      <c r="K5" s="53"/>
      <c r="L5" s="53"/>
      <c r="M5" s="53"/>
      <c r="N5" s="53"/>
    </row>
    <row r="6" spans="1:14" x14ac:dyDescent="0.2">
      <c r="A6" s="7"/>
      <c r="B6" s="66" t="s">
        <v>222</v>
      </c>
      <c r="C6" s="130"/>
      <c r="D6" s="130"/>
      <c r="E6" s="130"/>
      <c r="F6" s="130"/>
      <c r="G6" s="130"/>
      <c r="H6" s="131"/>
      <c r="I6" s="53"/>
      <c r="J6" s="7"/>
      <c r="K6" s="7"/>
      <c r="L6" s="7"/>
      <c r="M6" s="7"/>
      <c r="N6" s="7"/>
    </row>
    <row r="7" spans="1:14" x14ac:dyDescent="0.2">
      <c r="A7" s="7"/>
      <c r="B7" s="59" t="s">
        <v>83</v>
      </c>
      <c r="C7" s="96">
        <v>256115</v>
      </c>
      <c r="D7" s="96">
        <v>255451</v>
      </c>
      <c r="E7" s="96">
        <v>255858</v>
      </c>
      <c r="F7" s="96">
        <v>192294</v>
      </c>
      <c r="G7" s="96">
        <v>192294</v>
      </c>
      <c r="H7" s="97">
        <f>'4. Cons Balance Sheet'!C6</f>
        <v>192269</v>
      </c>
      <c r="I7" s="95"/>
      <c r="J7" s="95"/>
      <c r="K7" s="95"/>
      <c r="L7" s="95"/>
      <c r="M7" s="95"/>
      <c r="N7" s="7"/>
    </row>
    <row r="8" spans="1:14" x14ac:dyDescent="0.2">
      <c r="A8" s="7"/>
      <c r="B8" s="59" t="s">
        <v>223</v>
      </c>
      <c r="C8" s="96">
        <v>705387</v>
      </c>
      <c r="D8" s="96">
        <v>693202</v>
      </c>
      <c r="E8" s="96">
        <v>684229</v>
      </c>
      <c r="F8" s="96">
        <v>634728</v>
      </c>
      <c r="G8" s="96">
        <v>613978</v>
      </c>
      <c r="H8" s="97">
        <f>'4. Cons Balance Sheet'!C7</f>
        <v>509622</v>
      </c>
      <c r="I8" s="95"/>
      <c r="J8" s="95"/>
      <c r="K8" s="95"/>
      <c r="L8" s="95"/>
      <c r="M8" s="95"/>
      <c r="N8" s="7"/>
    </row>
    <row r="9" spans="1:14" x14ac:dyDescent="0.2">
      <c r="A9" s="7"/>
      <c r="B9" s="59" t="s">
        <v>224</v>
      </c>
      <c r="C9" s="96">
        <v>18198</v>
      </c>
      <c r="D9" s="96">
        <v>20428</v>
      </c>
      <c r="E9" s="96">
        <v>20896</v>
      </c>
      <c r="F9" s="96">
        <v>24497</v>
      </c>
      <c r="G9" s="96">
        <v>27715</v>
      </c>
      <c r="H9" s="97">
        <f>'4. Cons Balance Sheet'!C10+'4. Cons Balance Sheet'!C18</f>
        <v>21606</v>
      </c>
      <c r="I9" s="95"/>
      <c r="J9" s="95"/>
      <c r="K9" s="95"/>
      <c r="L9" s="95"/>
      <c r="M9" s="95"/>
      <c r="N9" s="7"/>
    </row>
    <row r="10" spans="1:14" x14ac:dyDescent="0.2">
      <c r="A10" s="7"/>
      <c r="B10" s="59" t="s">
        <v>225</v>
      </c>
      <c r="C10" s="96">
        <v>81944</v>
      </c>
      <c r="D10" s="96">
        <v>87065</v>
      </c>
      <c r="E10" s="96">
        <v>86175</v>
      </c>
      <c r="F10" s="96">
        <v>70968</v>
      </c>
      <c r="G10" s="96">
        <v>75281</v>
      </c>
      <c r="H10" s="97">
        <f>SUM('4. Cons Balance Sheet'!C8:C9,'4. Cons Balance Sheet'!C11:C12)</f>
        <v>73421</v>
      </c>
      <c r="I10" s="95"/>
      <c r="J10" s="95"/>
      <c r="K10" s="95"/>
      <c r="L10" s="95"/>
      <c r="M10" s="95"/>
      <c r="N10" s="7"/>
    </row>
    <row r="11" spans="1:14" x14ac:dyDescent="0.2">
      <c r="A11" s="7"/>
      <c r="B11" s="59" t="s">
        <v>91</v>
      </c>
      <c r="C11" s="96">
        <v>33576</v>
      </c>
      <c r="D11" s="96">
        <v>33742</v>
      </c>
      <c r="E11" s="96">
        <v>35717</v>
      </c>
      <c r="F11" s="96">
        <v>26400</v>
      </c>
      <c r="G11" s="96">
        <v>25571</v>
      </c>
      <c r="H11" s="97">
        <f>'4. Cons Balance Sheet'!C15</f>
        <v>19033</v>
      </c>
      <c r="I11" s="95"/>
      <c r="J11" s="95"/>
      <c r="K11" s="95"/>
      <c r="L11" s="95"/>
      <c r="M11" s="95"/>
      <c r="N11" s="7"/>
    </row>
    <row r="12" spans="1:14" x14ac:dyDescent="0.2">
      <c r="A12" s="7"/>
      <c r="B12" s="59" t="s">
        <v>92</v>
      </c>
      <c r="C12" s="96">
        <v>113910</v>
      </c>
      <c r="D12" s="96">
        <v>118939</v>
      </c>
      <c r="E12" s="96">
        <v>128868</v>
      </c>
      <c r="F12" s="96">
        <v>92530</v>
      </c>
      <c r="G12" s="96">
        <v>99631</v>
      </c>
      <c r="H12" s="97">
        <f>'4. Cons Balance Sheet'!C16</f>
        <v>111981</v>
      </c>
      <c r="I12" s="95"/>
      <c r="J12" s="95"/>
      <c r="K12" s="95"/>
      <c r="L12" s="95"/>
      <c r="M12" s="95"/>
      <c r="N12" s="7"/>
    </row>
    <row r="13" spans="1:14" x14ac:dyDescent="0.2">
      <c r="A13" s="7"/>
      <c r="B13" s="59" t="s">
        <v>93</v>
      </c>
      <c r="C13" s="96">
        <v>18024</v>
      </c>
      <c r="D13" s="96">
        <v>30580</v>
      </c>
      <c r="E13" s="96">
        <v>26375</v>
      </c>
      <c r="F13" s="96">
        <v>22512</v>
      </c>
      <c r="G13" s="96">
        <v>26169</v>
      </c>
      <c r="H13" s="97">
        <f>'4. Cons Balance Sheet'!C17</f>
        <v>42621</v>
      </c>
      <c r="I13" s="95"/>
      <c r="J13" s="95"/>
      <c r="K13" s="95"/>
      <c r="L13" s="95"/>
      <c r="M13" s="95"/>
      <c r="N13" s="53"/>
    </row>
    <row r="14" spans="1:14" x14ac:dyDescent="0.2">
      <c r="A14" s="7"/>
      <c r="B14" s="59" t="s">
        <v>94</v>
      </c>
      <c r="C14" s="96">
        <v>29927</v>
      </c>
      <c r="D14" s="96">
        <v>27163</v>
      </c>
      <c r="E14" s="96">
        <v>34088</v>
      </c>
      <c r="F14" s="96">
        <v>54998</v>
      </c>
      <c r="G14" s="96">
        <v>45522</v>
      </c>
      <c r="H14" s="97">
        <f>SUM('4. Cons Balance Sheet'!C19)</f>
        <v>56891</v>
      </c>
      <c r="I14" s="95"/>
      <c r="J14" s="95"/>
      <c r="K14" s="95"/>
      <c r="L14" s="95"/>
      <c r="M14" s="95"/>
      <c r="N14" s="53"/>
    </row>
    <row r="15" spans="1:14" x14ac:dyDescent="0.2">
      <c r="A15" s="7"/>
      <c r="B15" s="59" t="s">
        <v>95</v>
      </c>
      <c r="C15" s="96">
        <v>128537</v>
      </c>
      <c r="D15" s="96">
        <v>155292</v>
      </c>
      <c r="E15" s="96">
        <v>178522</v>
      </c>
      <c r="F15" s="96">
        <v>247675</v>
      </c>
      <c r="G15" s="96">
        <v>206593</v>
      </c>
      <c r="H15" s="97">
        <f>'4. Cons Balance Sheet'!C20</f>
        <v>372030</v>
      </c>
      <c r="I15" s="95"/>
      <c r="J15" s="95"/>
      <c r="K15" s="95"/>
      <c r="L15" s="95"/>
      <c r="M15" s="95"/>
      <c r="N15" s="53"/>
    </row>
    <row r="16" spans="1:14" x14ac:dyDescent="0.2">
      <c r="A16" s="7"/>
      <c r="B16" s="56" t="s">
        <v>96</v>
      </c>
      <c r="C16" s="100">
        <v>0</v>
      </c>
      <c r="D16" s="100">
        <v>0</v>
      </c>
      <c r="E16" s="100">
        <v>0</v>
      </c>
      <c r="F16" s="100">
        <v>128323</v>
      </c>
      <c r="G16" s="100">
        <v>155325</v>
      </c>
      <c r="H16" s="101">
        <f>'4. Cons Balance Sheet'!C22</f>
        <v>0</v>
      </c>
      <c r="I16" s="95"/>
      <c r="J16" s="95"/>
      <c r="K16" s="95"/>
      <c r="L16" s="95"/>
      <c r="M16" s="95"/>
      <c r="N16" s="7"/>
    </row>
    <row r="17" spans="1:14" x14ac:dyDescent="0.2">
      <c r="A17" s="7"/>
      <c r="B17" s="78" t="s">
        <v>226</v>
      </c>
      <c r="C17" s="104">
        <v>1385618</v>
      </c>
      <c r="D17" s="104">
        <v>1421862</v>
      </c>
      <c r="E17" s="104">
        <v>1450728</v>
      </c>
      <c r="F17" s="104">
        <v>1494925</v>
      </c>
      <c r="G17" s="104">
        <v>1468079</v>
      </c>
      <c r="H17" s="105">
        <f>'4. Cons Balance Sheet'!C25</f>
        <v>1399474</v>
      </c>
      <c r="I17" s="95"/>
      <c r="J17" s="95"/>
      <c r="K17" s="95"/>
      <c r="L17" s="95"/>
      <c r="M17" s="95"/>
      <c r="N17" s="7"/>
    </row>
    <row r="18" spans="1:14" x14ac:dyDescent="0.2">
      <c r="A18" s="7"/>
      <c r="B18" s="108"/>
      <c r="C18" s="132" t="s">
        <v>246</v>
      </c>
      <c r="D18" s="132" t="s">
        <v>246</v>
      </c>
      <c r="E18" s="132" t="s">
        <v>246</v>
      </c>
      <c r="F18" s="132" t="s">
        <v>246</v>
      </c>
      <c r="G18" s="132" t="s">
        <v>246</v>
      </c>
      <c r="H18" s="133"/>
      <c r="I18" s="95"/>
      <c r="J18" s="95"/>
      <c r="K18" s="95"/>
      <c r="L18" s="95"/>
      <c r="M18" s="95"/>
      <c r="N18" s="7"/>
    </row>
    <row r="19" spans="1:14" ht="13.5" thickBot="1" x14ac:dyDescent="0.25">
      <c r="A19" s="7"/>
      <c r="B19" s="134" t="s">
        <v>227</v>
      </c>
      <c r="C19" s="135">
        <v>727961</v>
      </c>
      <c r="D19" s="135">
        <v>750873</v>
      </c>
      <c r="E19" s="135">
        <v>771266</v>
      </c>
      <c r="F19" s="135">
        <v>774109</v>
      </c>
      <c r="G19" s="135">
        <v>780425</v>
      </c>
      <c r="H19" s="136">
        <f>'4. Cons Balance Sheet'!C27</f>
        <v>774619</v>
      </c>
      <c r="I19" s="95"/>
      <c r="J19" s="95"/>
      <c r="K19" s="95"/>
      <c r="L19" s="95"/>
      <c r="M19" s="95"/>
      <c r="N19" s="7"/>
    </row>
    <row r="20" spans="1:14" x14ac:dyDescent="0.2">
      <c r="A20" s="7"/>
      <c r="B20" s="108"/>
      <c r="C20" s="90" t="s">
        <v>246</v>
      </c>
      <c r="D20" s="90" t="s">
        <v>246</v>
      </c>
      <c r="E20" s="90" t="s">
        <v>246</v>
      </c>
      <c r="F20" s="90" t="s">
        <v>246</v>
      </c>
      <c r="G20" s="90" t="s">
        <v>246</v>
      </c>
      <c r="H20" s="91"/>
      <c r="I20" s="95"/>
      <c r="J20" s="95"/>
      <c r="K20" s="95"/>
      <c r="L20" s="95"/>
      <c r="M20" s="95"/>
      <c r="N20" s="7"/>
    </row>
    <row r="21" spans="1:14" x14ac:dyDescent="0.2">
      <c r="A21" s="7"/>
      <c r="B21" s="59" t="s">
        <v>106</v>
      </c>
      <c r="C21" s="96">
        <v>83816</v>
      </c>
      <c r="D21" s="96">
        <v>84076</v>
      </c>
      <c r="E21" s="96">
        <v>84506</v>
      </c>
      <c r="F21" s="96">
        <v>80436</v>
      </c>
      <c r="G21" s="96">
        <v>78827</v>
      </c>
      <c r="H21" s="97">
        <f>'4. Cons Balance Sheet'!C30</f>
        <v>57605</v>
      </c>
      <c r="I21" s="95"/>
      <c r="J21" s="95"/>
      <c r="K21" s="95"/>
      <c r="L21" s="95"/>
      <c r="M21" s="95"/>
      <c r="N21" s="7"/>
    </row>
    <row r="22" spans="1:14" x14ac:dyDescent="0.2">
      <c r="A22" s="7"/>
      <c r="B22" s="59" t="s">
        <v>228</v>
      </c>
      <c r="C22" s="96">
        <v>40758</v>
      </c>
      <c r="D22" s="96">
        <v>44874</v>
      </c>
      <c r="E22" s="96">
        <v>40647</v>
      </c>
      <c r="F22" s="96">
        <v>38730</v>
      </c>
      <c r="G22" s="96">
        <v>38938</v>
      </c>
      <c r="H22" s="97">
        <f>'4. Cons Balance Sheet'!C29+'4. Cons Balance Sheet'!C36</f>
        <v>36757</v>
      </c>
      <c r="I22" s="95"/>
      <c r="J22" s="95"/>
      <c r="K22" s="95"/>
      <c r="L22" s="95"/>
      <c r="M22" s="95"/>
      <c r="N22" s="7"/>
    </row>
    <row r="23" spans="1:14" x14ac:dyDescent="0.2">
      <c r="A23" s="7"/>
      <c r="B23" s="59" t="s">
        <v>107</v>
      </c>
      <c r="C23" s="96">
        <v>63275</v>
      </c>
      <c r="D23" s="96">
        <v>60911</v>
      </c>
      <c r="E23" s="96">
        <v>65841</v>
      </c>
      <c r="F23" s="96">
        <v>74412</v>
      </c>
      <c r="G23" s="96">
        <v>70353</v>
      </c>
      <c r="H23" s="97">
        <f>'4. Cons Balance Sheet'!C31+'4. Cons Balance Sheet'!C37</f>
        <v>67261</v>
      </c>
      <c r="I23" s="95"/>
      <c r="J23" s="95"/>
      <c r="K23" s="95"/>
      <c r="L23" s="95"/>
      <c r="M23" s="95"/>
      <c r="N23" s="7"/>
    </row>
    <row r="24" spans="1:14" x14ac:dyDescent="0.2">
      <c r="A24" s="7"/>
      <c r="B24" s="59" t="s">
        <v>110</v>
      </c>
      <c r="C24" s="96">
        <v>54999</v>
      </c>
      <c r="D24" s="96">
        <v>56420</v>
      </c>
      <c r="E24" s="96">
        <v>49903</v>
      </c>
      <c r="F24" s="96">
        <v>51076</v>
      </c>
      <c r="G24" s="96">
        <v>46383</v>
      </c>
      <c r="H24" s="97">
        <f>'4. Cons Balance Sheet'!C35</f>
        <v>52871</v>
      </c>
      <c r="I24" s="95"/>
      <c r="J24" s="95"/>
      <c r="K24" s="95"/>
      <c r="L24" s="95"/>
      <c r="M24" s="95"/>
      <c r="N24" s="7"/>
    </row>
    <row r="25" spans="1:14" x14ac:dyDescent="0.2">
      <c r="A25" s="7"/>
      <c r="B25" s="59" t="s">
        <v>108</v>
      </c>
      <c r="C25" s="96">
        <v>275197</v>
      </c>
      <c r="D25" s="96">
        <v>277108</v>
      </c>
      <c r="E25" s="96">
        <v>284694</v>
      </c>
      <c r="F25" s="96">
        <v>280910</v>
      </c>
      <c r="G25" s="96">
        <v>291145</v>
      </c>
      <c r="H25" s="97">
        <f>'4. Cons Balance Sheet'!C32+'4. Cons Balance Sheet'!C38</f>
        <v>296861</v>
      </c>
      <c r="I25" s="95"/>
      <c r="J25" s="95"/>
      <c r="K25" s="95"/>
      <c r="L25" s="95"/>
      <c r="M25" s="95"/>
      <c r="N25" s="7"/>
    </row>
    <row r="26" spans="1:14" x14ac:dyDescent="0.2">
      <c r="A26" s="7"/>
      <c r="B26" s="59" t="s">
        <v>229</v>
      </c>
      <c r="C26" s="96">
        <v>54219</v>
      </c>
      <c r="D26" s="96">
        <v>57845</v>
      </c>
      <c r="E26" s="96">
        <v>48376</v>
      </c>
      <c r="F26" s="96">
        <v>38665</v>
      </c>
      <c r="G26" s="96">
        <v>36376</v>
      </c>
      <c r="H26" s="97">
        <f>'4. Cons Balance Sheet'!C39</f>
        <v>40519</v>
      </c>
      <c r="I26" s="95"/>
      <c r="J26" s="95"/>
      <c r="K26" s="95"/>
      <c r="L26" s="95"/>
      <c r="M26" s="95"/>
      <c r="N26" s="7"/>
    </row>
    <row r="27" spans="1:14" x14ac:dyDescent="0.2">
      <c r="A27" s="7"/>
      <c r="B27" s="59" t="s">
        <v>113</v>
      </c>
      <c r="C27" s="96">
        <v>85393</v>
      </c>
      <c r="D27" s="96">
        <v>89755</v>
      </c>
      <c r="E27" s="96">
        <v>105495</v>
      </c>
      <c r="F27" s="96">
        <v>101180</v>
      </c>
      <c r="G27" s="96">
        <v>76631</v>
      </c>
      <c r="H27" s="97">
        <f>SUM('4. Cons Balance Sheet'!C41,'4. Cons Balance Sheet'!C40)</f>
        <v>72981</v>
      </c>
      <c r="I27" s="95"/>
      <c r="J27" s="95"/>
      <c r="K27" s="95"/>
      <c r="L27" s="95"/>
      <c r="M27" s="95"/>
      <c r="N27" s="7"/>
    </row>
    <row r="28" spans="1:14" x14ac:dyDescent="0.2">
      <c r="A28" s="7"/>
      <c r="B28" s="56" t="s">
        <v>114</v>
      </c>
      <c r="C28" s="100">
        <v>0</v>
      </c>
      <c r="D28" s="100">
        <v>0</v>
      </c>
      <c r="E28" s="100">
        <v>0</v>
      </c>
      <c r="F28" s="100">
        <v>55407</v>
      </c>
      <c r="G28" s="100">
        <v>49001</v>
      </c>
      <c r="H28" s="101">
        <f>'4. Cons Balance Sheet'!C43</f>
        <v>0</v>
      </c>
      <c r="I28" s="95"/>
      <c r="J28" s="95"/>
      <c r="K28" s="95"/>
      <c r="L28" s="95"/>
      <c r="M28" s="95"/>
      <c r="N28" s="7"/>
    </row>
    <row r="29" spans="1:14" ht="13.5" thickBot="1" x14ac:dyDescent="0.25">
      <c r="A29" s="7"/>
      <c r="B29" s="134" t="s">
        <v>230</v>
      </c>
      <c r="C29" s="135">
        <v>657657</v>
      </c>
      <c r="D29" s="135">
        <v>670989</v>
      </c>
      <c r="E29" s="135">
        <v>679462</v>
      </c>
      <c r="F29" s="135">
        <v>720816</v>
      </c>
      <c r="G29" s="135">
        <v>687654</v>
      </c>
      <c r="H29" s="136">
        <f>'4. Cons Balance Sheet'!C44+'4. Cons Balance Sheet'!C33</f>
        <v>624855</v>
      </c>
      <c r="I29" s="95"/>
      <c r="J29" s="95"/>
      <c r="K29" s="95"/>
      <c r="L29" s="95"/>
      <c r="M29" s="95"/>
      <c r="N29" s="7"/>
    </row>
    <row r="30" spans="1:14" x14ac:dyDescent="0.2">
      <c r="A30" s="7"/>
      <c r="B30" s="108"/>
      <c r="C30" s="90" t="s">
        <v>246</v>
      </c>
      <c r="D30" s="90" t="s">
        <v>246</v>
      </c>
      <c r="E30" s="90" t="s">
        <v>246</v>
      </c>
      <c r="F30" s="90" t="s">
        <v>246</v>
      </c>
      <c r="G30" s="90" t="s">
        <v>246</v>
      </c>
      <c r="H30" s="91"/>
      <c r="I30" s="95"/>
      <c r="J30" s="95"/>
      <c r="K30" s="95"/>
      <c r="L30" s="95"/>
      <c r="M30" s="95"/>
      <c r="N30" s="7"/>
    </row>
    <row r="31" spans="1:14" ht="13.5" thickBot="1" x14ac:dyDescent="0.25">
      <c r="A31" s="7"/>
      <c r="B31" s="78" t="s">
        <v>231</v>
      </c>
      <c r="C31" s="104">
        <v>1385618</v>
      </c>
      <c r="D31" s="104">
        <v>1421862</v>
      </c>
      <c r="E31" s="104">
        <v>1450728</v>
      </c>
      <c r="F31" s="104">
        <v>1494925</v>
      </c>
      <c r="G31" s="104">
        <v>1468079</v>
      </c>
      <c r="H31" s="105">
        <f>'4. Cons Balance Sheet'!C46</f>
        <v>1399474</v>
      </c>
      <c r="I31" s="95"/>
      <c r="J31" s="95"/>
      <c r="K31" s="95"/>
      <c r="L31" s="95"/>
      <c r="M31" s="95"/>
      <c r="N31" s="7"/>
    </row>
    <row r="32" spans="1:14" x14ac:dyDescent="0.2">
      <c r="A32" s="7"/>
      <c r="B32" s="36"/>
      <c r="C32" s="228" t="s">
        <v>246</v>
      </c>
      <c r="D32" s="228" t="s">
        <v>246</v>
      </c>
      <c r="E32" s="228" t="s">
        <v>246</v>
      </c>
      <c r="F32" s="228" t="s">
        <v>246</v>
      </c>
      <c r="G32" s="228" t="s">
        <v>246</v>
      </c>
      <c r="H32" s="137"/>
      <c r="I32" s="95"/>
      <c r="J32" s="95"/>
      <c r="K32" s="95"/>
      <c r="L32" s="95"/>
      <c r="M32" s="95"/>
      <c r="N32" s="7"/>
    </row>
    <row r="33" spans="1:14" x14ac:dyDescent="0.2">
      <c r="A33" s="7"/>
      <c r="B33" s="13" t="s">
        <v>232</v>
      </c>
      <c r="C33" s="118">
        <v>128537</v>
      </c>
      <c r="D33" s="118">
        <v>155292</v>
      </c>
      <c r="E33" s="118">
        <v>178522</v>
      </c>
      <c r="F33" s="118">
        <v>252112</v>
      </c>
      <c r="G33" s="118">
        <v>240551</v>
      </c>
      <c r="H33" s="119">
        <f>'5. Cons Stat of CF'!C40</f>
        <v>372030</v>
      </c>
      <c r="I33" s="95"/>
      <c r="J33" s="95"/>
      <c r="K33" s="95"/>
      <c r="L33" s="95"/>
      <c r="M33" s="95"/>
      <c r="N33" s="7"/>
    </row>
    <row r="34" spans="1:14" x14ac:dyDescent="0.2">
      <c r="A34" s="7"/>
      <c r="B34" s="226" t="s">
        <v>233</v>
      </c>
      <c r="C34" s="96">
        <v>0</v>
      </c>
      <c r="D34" s="96">
        <v>0</v>
      </c>
      <c r="E34" s="96">
        <v>0</v>
      </c>
      <c r="F34" s="96">
        <v>4437</v>
      </c>
      <c r="G34" s="96">
        <v>33958</v>
      </c>
      <c r="H34" s="97">
        <v>0</v>
      </c>
      <c r="I34" s="95"/>
      <c r="J34" s="95"/>
      <c r="K34" s="95"/>
      <c r="L34" s="95"/>
      <c r="M34" s="95"/>
      <c r="N34" s="7"/>
    </row>
    <row r="35" spans="1:14" x14ac:dyDescent="0.2">
      <c r="A35" s="7"/>
      <c r="B35" s="324" t="s">
        <v>234</v>
      </c>
      <c r="C35" s="100">
        <v>128537</v>
      </c>
      <c r="D35" s="100">
        <v>155292</v>
      </c>
      <c r="E35" s="100">
        <v>178522</v>
      </c>
      <c r="F35" s="100">
        <v>247675</v>
      </c>
      <c r="G35" s="100">
        <v>206593</v>
      </c>
      <c r="H35" s="101">
        <f>H33</f>
        <v>372030</v>
      </c>
      <c r="I35" s="95"/>
      <c r="J35" s="95"/>
      <c r="K35" s="95"/>
      <c r="L35" s="95"/>
      <c r="M35" s="95"/>
      <c r="N35" s="7"/>
    </row>
    <row r="36" spans="1:14" x14ac:dyDescent="0.2">
      <c r="A36" s="7"/>
      <c r="B36" s="36"/>
      <c r="C36" s="36"/>
      <c r="D36" s="36"/>
      <c r="E36" s="36"/>
      <c r="F36" s="36"/>
      <c r="G36" s="36"/>
      <c r="H36" s="36"/>
      <c r="I36" s="25"/>
      <c r="J36" s="25"/>
      <c r="K36" s="7"/>
      <c r="L36" s="7"/>
      <c r="M36" s="7"/>
      <c r="N36" s="7"/>
    </row>
    <row r="37" spans="1:14" x14ac:dyDescent="0.2">
      <c r="A37" s="7"/>
      <c r="B37" s="7"/>
      <c r="C37" s="25"/>
      <c r="D37" s="25"/>
      <c r="E37" s="25"/>
      <c r="F37" s="25"/>
      <c r="G37" s="25"/>
      <c r="H37" s="25"/>
      <c r="I37" s="25"/>
      <c r="J37" s="25"/>
      <c r="K37" s="7"/>
      <c r="L37" s="7"/>
      <c r="M37" s="7"/>
      <c r="N37" s="7"/>
    </row>
    <row r="38" spans="1:14" ht="12.75" customHeight="1" x14ac:dyDescent="0.2">
      <c r="A38" s="7"/>
      <c r="B38" s="28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14" ht="12.75" customHeight="1" x14ac:dyDescent="0.2">
      <c r="A39" s="7"/>
      <c r="B39" s="28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4" ht="12.75" customHeight="1" x14ac:dyDescent="0.2">
      <c r="A40" s="7"/>
      <c r="B40" s="28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</row>
    <row r="41" spans="1:14" ht="12.75" customHeight="1" x14ac:dyDescent="0.2">
      <c r="A41" s="7"/>
      <c r="B41" s="28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1:14" ht="12.75" customHeight="1" x14ac:dyDescent="0.2">
      <c r="A42" s="7"/>
      <c r="B42" s="28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</row>
    <row r="43" spans="1:14" ht="12.75" customHeight="1" x14ac:dyDescent="0.2">
      <c r="A43" s="7"/>
      <c r="B43" s="28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4" ht="12.75" customHeight="1" x14ac:dyDescent="0.2">
      <c r="A44" s="7"/>
      <c r="B44" s="28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ht="12.75" customHeight="1" x14ac:dyDescent="0.2">
      <c r="A45" s="7"/>
      <c r="B45" s="28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</row>
    <row r="46" spans="1:14" ht="13.5" customHeight="1" x14ac:dyDescent="0.2">
      <c r="A46" s="7"/>
      <c r="B46" s="28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</row>
    <row r="47" spans="1:14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</row>
    <row r="48" spans="1:14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49" spans="1:14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</row>
    <row r="50" spans="1:14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</row>
    <row r="51" spans="1:14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</row>
    <row r="52" spans="1:14" x14ac:dyDescent="0.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</row>
    <row r="53" spans="1:14" x14ac:dyDescent="0.2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</row>
    <row r="54" spans="1:14" x14ac:dyDescent="0.2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</row>
    <row r="55" spans="1:14" x14ac:dyDescent="0.2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  <row r="56" spans="1:14" x14ac:dyDescent="0.2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</row>
    <row r="57" spans="1:14" x14ac:dyDescent="0.2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</row>
    <row r="58" spans="1:14" x14ac:dyDescent="0.2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</row>
    <row r="59" spans="1:14" x14ac:dyDescent="0.2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</row>
    <row r="60" spans="1:14" x14ac:dyDescent="0.2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</row>
    <row r="61" spans="1:14" x14ac:dyDescent="0.2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</row>
    <row r="62" spans="1:14" x14ac:dyDescent="0.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</row>
    <row r="63" spans="1:14" x14ac:dyDescent="0.2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</row>
    <row r="64" spans="1:14" x14ac:dyDescent="0.2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</row>
    <row r="65" spans="1:14" x14ac:dyDescent="0.2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</row>
    <row r="66" spans="1:14" x14ac:dyDescent="0.2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</row>
    <row r="67" spans="1:14" x14ac:dyDescent="0.2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</row>
    <row r="68" spans="1:14" x14ac:dyDescent="0.2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</row>
  </sheetData>
  <mergeCells count="1">
    <mergeCell ref="B2:C2"/>
  </mergeCells>
  <pageMargins left="0.74803149606299213" right="0.74803149606299213" top="0.98425196850393704" bottom="0.98425196850393704" header="0.51181102362204722" footer="0.51181102362204722"/>
  <pageSetup scale="72" orientation="landscape" r:id="rId1"/>
  <headerFooter>
    <oddHeader>&amp;L&amp;"Calibri,Regular"Copyright © 2019 TomTom International B.V. All rights reserved.</oddHeader>
    <oddFooter>&amp;L&amp;"-,Bold"TomTom Investor Relations&amp;"Arial,Regular"
+31 20 757 5914&amp;R&amp;"Calibri,Bold"Page &amp;P of &amp;N</oddFooter>
  </headerFooter>
  <colBreaks count="1" manualBreakCount="1">
    <brk id="9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31"/>
  <sheetViews>
    <sheetView showGridLines="0" showRuler="0" zoomScale="115" zoomScaleNormal="115" zoomScaleSheetLayoutView="100" workbookViewId="0"/>
  </sheetViews>
  <sheetFormatPr defaultColWidth="13.7109375" defaultRowHeight="12.75" x14ac:dyDescent="0.2"/>
  <cols>
    <col min="1" max="1" width="2.42578125" style="10" customWidth="1"/>
    <col min="2" max="2" width="49.28515625" style="10" bestFit="1" customWidth="1"/>
    <col min="3" max="3" width="10.28515625" style="10" bestFit="1" customWidth="1"/>
    <col min="4" max="5" width="8.42578125" style="10" bestFit="1" customWidth="1"/>
    <col min="6" max="6" width="7.7109375" style="10" bestFit="1" customWidth="1"/>
    <col min="7" max="7" width="8.42578125" style="10" bestFit="1" customWidth="1"/>
    <col min="8" max="8" width="9.42578125" style="10" bestFit="1" customWidth="1"/>
    <col min="9" max="9" width="2.42578125" style="10" customWidth="1"/>
    <col min="10" max="10" width="9.42578125" style="10" bestFit="1" customWidth="1"/>
    <col min="11" max="11" width="2.42578125" style="10" customWidth="1"/>
    <col min="12" max="12" width="8.42578125" style="10" bestFit="1" customWidth="1"/>
    <col min="13" max="13" width="2.28515625" style="10" customWidth="1"/>
    <col min="14" max="16384" width="13.7109375" style="10"/>
  </cols>
  <sheetData>
    <row r="1" spans="1:17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7" ht="21" x14ac:dyDescent="0.35">
      <c r="A2" s="7"/>
      <c r="B2" s="386" t="s">
        <v>117</v>
      </c>
      <c r="C2" s="386"/>
      <c r="D2" s="386"/>
      <c r="E2" s="386"/>
      <c r="F2" s="386"/>
      <c r="G2" s="386"/>
      <c r="H2" s="386"/>
      <c r="I2" s="7"/>
      <c r="J2" s="7"/>
      <c r="K2" s="7"/>
      <c r="L2" s="7"/>
    </row>
    <row r="3" spans="1:17" x14ac:dyDescent="0.2">
      <c r="A3" s="7"/>
      <c r="B3" s="12" t="s">
        <v>211</v>
      </c>
      <c r="C3" s="7"/>
      <c r="D3" s="7"/>
      <c r="E3" s="7"/>
      <c r="F3" s="7"/>
      <c r="G3" s="7"/>
      <c r="H3" s="7"/>
      <c r="I3" s="7"/>
      <c r="J3" s="7"/>
      <c r="K3" s="7"/>
      <c r="L3" s="7"/>
    </row>
    <row r="4" spans="1:17" ht="15.75" customHeight="1" thickBot="1" x14ac:dyDescent="0.25">
      <c r="A4" s="7"/>
      <c r="B4" s="14"/>
      <c r="C4" s="85"/>
      <c r="D4" s="85"/>
      <c r="E4" s="85"/>
      <c r="F4" s="85"/>
      <c r="G4" s="85"/>
      <c r="H4" s="85"/>
      <c r="I4" s="7"/>
      <c r="J4" s="85"/>
      <c r="K4" s="7"/>
      <c r="L4" s="85"/>
    </row>
    <row r="5" spans="1:17" ht="13.5" thickBot="1" x14ac:dyDescent="0.25">
      <c r="A5" s="53"/>
      <c r="B5" s="17" t="s">
        <v>51</v>
      </c>
      <c r="C5" s="86" t="s">
        <v>212</v>
      </c>
      <c r="D5" s="86" t="s">
        <v>4</v>
      </c>
      <c r="E5" s="86" t="s">
        <v>213</v>
      </c>
      <c r="F5" s="86" t="s">
        <v>214</v>
      </c>
      <c r="G5" s="86" t="s">
        <v>215</v>
      </c>
      <c r="H5" s="87" t="str">
        <f>'1. Key figures table'!C6</f>
        <v>Q2 '19</v>
      </c>
      <c r="I5" s="53"/>
      <c r="J5" s="88" t="s">
        <v>6</v>
      </c>
      <c r="K5" s="53"/>
      <c r="L5" s="89" t="s">
        <v>7</v>
      </c>
    </row>
    <row r="6" spans="1:17" x14ac:dyDescent="0.2">
      <c r="A6" s="7"/>
      <c r="B6" s="21" t="s">
        <v>120</v>
      </c>
      <c r="C6" s="90">
        <v>6886</v>
      </c>
      <c r="D6" s="90">
        <v>24890</v>
      </c>
      <c r="E6" s="90">
        <v>23782</v>
      </c>
      <c r="F6" s="90">
        <v>-45</v>
      </c>
      <c r="G6" s="90">
        <v>5824</v>
      </c>
      <c r="H6" s="91">
        <f>'5. Cons Stat of CF'!C8</f>
        <v>-82959</v>
      </c>
      <c r="I6" s="92"/>
      <c r="J6" s="93">
        <f>'5. Cons Stat of CF'!E8</f>
        <v>-77136</v>
      </c>
      <c r="K6" s="92"/>
      <c r="L6" s="94">
        <f>'5. Cons Stat of CF'!F8</f>
        <v>31776</v>
      </c>
      <c r="M6" s="95"/>
      <c r="O6" s="95"/>
      <c r="P6" s="95"/>
      <c r="Q6" s="95"/>
    </row>
    <row r="7" spans="1:17" x14ac:dyDescent="0.2">
      <c r="A7" s="7"/>
      <c r="B7" s="59" t="s">
        <v>235</v>
      </c>
      <c r="C7" s="96">
        <v>-253</v>
      </c>
      <c r="D7" s="96">
        <v>-1421</v>
      </c>
      <c r="E7" s="96">
        <v>523</v>
      </c>
      <c r="F7" s="96">
        <v>1420</v>
      </c>
      <c r="G7" s="96">
        <v>-437</v>
      </c>
      <c r="H7" s="97">
        <f>'5. Cons Stat of CF'!C9</f>
        <v>-208</v>
      </c>
      <c r="I7" s="92"/>
      <c r="J7" s="98">
        <f>'5. Cons Stat of CF'!E9</f>
        <v>-644</v>
      </c>
      <c r="K7" s="92"/>
      <c r="L7" s="99">
        <f>'5. Cons Stat of CF'!F9</f>
        <v>-1674</v>
      </c>
      <c r="M7" s="95"/>
      <c r="O7" s="95"/>
      <c r="P7" s="95"/>
      <c r="Q7" s="95"/>
    </row>
    <row r="8" spans="1:17" x14ac:dyDescent="0.2">
      <c r="A8" s="7"/>
      <c r="B8" s="59" t="s">
        <v>236</v>
      </c>
      <c r="C8" s="96">
        <v>37353</v>
      </c>
      <c r="D8" s="96">
        <v>38515</v>
      </c>
      <c r="E8" s="96">
        <v>38654</v>
      </c>
      <c r="F8" s="96">
        <v>43666</v>
      </c>
      <c r="G8" s="96">
        <v>31971</v>
      </c>
      <c r="H8" s="97">
        <f>'5. Cons Stat of CF'!C11</f>
        <v>113942</v>
      </c>
      <c r="I8" s="92"/>
      <c r="J8" s="98">
        <f>'5. Cons Stat of CF'!E11</f>
        <v>145913</v>
      </c>
      <c r="K8" s="92"/>
      <c r="L8" s="99">
        <f>'5. Cons Stat of CF'!F11</f>
        <v>75868</v>
      </c>
      <c r="M8" s="95"/>
      <c r="O8" s="95"/>
      <c r="P8" s="95"/>
      <c r="Q8" s="95"/>
    </row>
    <row r="9" spans="1:17" x14ac:dyDescent="0.2">
      <c r="A9" s="7"/>
      <c r="B9" s="59" t="s">
        <v>47</v>
      </c>
      <c r="C9" s="96">
        <v>-2972</v>
      </c>
      <c r="D9" s="96">
        <v>-2778</v>
      </c>
      <c r="E9" s="96">
        <v>2569</v>
      </c>
      <c r="F9" s="96">
        <v>7530</v>
      </c>
      <c r="G9" s="96">
        <v>-196</v>
      </c>
      <c r="H9" s="97">
        <f>SUM('5. Cons Stat of CF'!C12:C13)</f>
        <v>-1764</v>
      </c>
      <c r="I9" s="92"/>
      <c r="J9" s="98">
        <f>SUM('5. Cons Stat of CF'!E12:E13)</f>
        <v>-1960</v>
      </c>
      <c r="K9" s="92"/>
      <c r="L9" s="99">
        <f>SUM('5. Cons Stat of CF'!F12:F13)</f>
        <v>-5750</v>
      </c>
      <c r="M9" s="95"/>
      <c r="O9" s="95"/>
      <c r="P9" s="95"/>
      <c r="Q9" s="95"/>
    </row>
    <row r="10" spans="1:17" ht="15" x14ac:dyDescent="0.2">
      <c r="A10" s="7"/>
      <c r="B10" s="56" t="s">
        <v>247</v>
      </c>
      <c r="C10" s="100">
        <v>-5027</v>
      </c>
      <c r="D10" s="100">
        <v>-4566</v>
      </c>
      <c r="E10" s="100">
        <v>-7387</v>
      </c>
      <c r="F10" s="100">
        <v>37898</v>
      </c>
      <c r="G10" s="100">
        <v>-34186</v>
      </c>
      <c r="H10" s="101">
        <f>SUM('5. Cons Stat of CF'!C15:C17)</f>
        <v>-6830</v>
      </c>
      <c r="I10" s="92"/>
      <c r="J10" s="102">
        <f>SUM('5. Cons Stat of CF'!E15:E17)</f>
        <v>-41016</v>
      </c>
      <c r="K10" s="92"/>
      <c r="L10" s="103">
        <f>SUM('5. Cons Stat of CF'!F15:F17)</f>
        <v>-9593</v>
      </c>
      <c r="M10" s="95"/>
      <c r="O10" s="95"/>
      <c r="P10" s="95"/>
      <c r="Q10" s="95"/>
    </row>
    <row r="11" spans="1:17" ht="13.5" thickBot="1" x14ac:dyDescent="0.25">
      <c r="A11" s="7"/>
      <c r="B11" s="78" t="s">
        <v>237</v>
      </c>
      <c r="C11" s="104">
        <v>35987</v>
      </c>
      <c r="D11" s="104">
        <v>54640</v>
      </c>
      <c r="E11" s="104">
        <v>58141</v>
      </c>
      <c r="F11" s="104">
        <v>90469</v>
      </c>
      <c r="G11" s="104">
        <v>2976</v>
      </c>
      <c r="H11" s="105">
        <f>'5. Cons Stat of CF'!C18</f>
        <v>22181</v>
      </c>
      <c r="I11" s="92"/>
      <c r="J11" s="106">
        <f>'5. Cons Stat of CF'!E18</f>
        <v>25157</v>
      </c>
      <c r="K11" s="92"/>
      <c r="L11" s="107">
        <f>'5. Cons Stat of CF'!F18</f>
        <v>90627</v>
      </c>
      <c r="M11" s="95"/>
      <c r="O11" s="95"/>
      <c r="P11" s="95"/>
      <c r="Q11" s="95"/>
    </row>
    <row r="12" spans="1:17" x14ac:dyDescent="0.2">
      <c r="A12" s="7"/>
      <c r="B12" s="108"/>
      <c r="C12" s="90" t="s">
        <v>246</v>
      </c>
      <c r="D12" s="90" t="s">
        <v>246</v>
      </c>
      <c r="E12" s="90" t="s">
        <v>246</v>
      </c>
      <c r="F12" s="90" t="s">
        <v>246</v>
      </c>
      <c r="G12" s="90" t="s">
        <v>246</v>
      </c>
      <c r="H12" s="91"/>
      <c r="I12" s="92"/>
      <c r="J12" s="93"/>
      <c r="K12" s="92"/>
      <c r="L12" s="94"/>
      <c r="M12" s="95"/>
      <c r="O12" s="95"/>
      <c r="P12" s="95"/>
      <c r="Q12" s="95"/>
    </row>
    <row r="13" spans="1:17" x14ac:dyDescent="0.2">
      <c r="A13" s="7"/>
      <c r="B13" s="59" t="s">
        <v>130</v>
      </c>
      <c r="C13" s="96">
        <v>110</v>
      </c>
      <c r="D13" s="96">
        <v>100</v>
      </c>
      <c r="E13" s="96">
        <v>187</v>
      </c>
      <c r="F13" s="96">
        <v>32</v>
      </c>
      <c r="G13" s="96">
        <v>277</v>
      </c>
      <c r="H13" s="97">
        <f>'5. Cons Stat of CF'!C20</f>
        <v>213</v>
      </c>
      <c r="I13" s="92"/>
      <c r="J13" s="98">
        <f>'5. Cons Stat of CF'!E20</f>
        <v>490</v>
      </c>
      <c r="K13" s="92"/>
      <c r="L13" s="99">
        <f>'5. Cons Stat of CF'!F20</f>
        <v>210</v>
      </c>
      <c r="M13" s="95"/>
      <c r="O13" s="95"/>
      <c r="P13" s="95"/>
      <c r="Q13" s="95"/>
    </row>
    <row r="14" spans="1:17" x14ac:dyDescent="0.2">
      <c r="A14" s="7"/>
      <c r="B14" s="59" t="s">
        <v>238</v>
      </c>
      <c r="C14" s="96">
        <v>-444</v>
      </c>
      <c r="D14" s="96">
        <v>-126</v>
      </c>
      <c r="E14" s="96">
        <v>-506</v>
      </c>
      <c r="F14" s="96">
        <v>-517</v>
      </c>
      <c r="G14" s="96">
        <v>-437</v>
      </c>
      <c r="H14" s="97">
        <f>'5. Cons Stat of CF'!C21</f>
        <v>-1203</v>
      </c>
      <c r="I14" s="92"/>
      <c r="J14" s="98">
        <f>'5. Cons Stat of CF'!E21</f>
        <v>-1640</v>
      </c>
      <c r="K14" s="92"/>
      <c r="L14" s="99">
        <f>'5. Cons Stat of CF'!F21</f>
        <v>-570</v>
      </c>
      <c r="M14" s="95"/>
      <c r="O14" s="95"/>
      <c r="P14" s="95"/>
      <c r="Q14" s="95"/>
    </row>
    <row r="15" spans="1:17" x14ac:dyDescent="0.2">
      <c r="A15" s="7"/>
      <c r="B15" s="56" t="s">
        <v>239</v>
      </c>
      <c r="C15" s="100">
        <v>-3295</v>
      </c>
      <c r="D15" s="100">
        <v>-1687</v>
      </c>
      <c r="E15" s="100">
        <v>-1407</v>
      </c>
      <c r="F15" s="100">
        <v>-2711</v>
      </c>
      <c r="G15" s="100">
        <v>-1887</v>
      </c>
      <c r="H15" s="101">
        <f>'5. Cons Stat of CF'!C22</f>
        <v>-6816</v>
      </c>
      <c r="I15" s="92"/>
      <c r="J15" s="102">
        <f>'5. Cons Stat of CF'!E22</f>
        <v>-8703</v>
      </c>
      <c r="K15" s="92"/>
      <c r="L15" s="103">
        <f>'5. Cons Stat of CF'!F22</f>
        <v>-4982</v>
      </c>
      <c r="M15" s="95"/>
      <c r="O15" s="95"/>
      <c r="P15" s="95"/>
      <c r="Q15" s="95"/>
    </row>
    <row r="16" spans="1:17" ht="13.5" thickBot="1" x14ac:dyDescent="0.25">
      <c r="A16" s="7"/>
      <c r="B16" s="78" t="s">
        <v>240</v>
      </c>
      <c r="C16" s="104">
        <v>32358</v>
      </c>
      <c r="D16" s="104">
        <v>52927</v>
      </c>
      <c r="E16" s="104">
        <v>56415</v>
      </c>
      <c r="F16" s="104">
        <v>87273</v>
      </c>
      <c r="G16" s="104">
        <v>929</v>
      </c>
      <c r="H16" s="105">
        <f>'5. Cons Stat of CF'!C23</f>
        <v>14375</v>
      </c>
      <c r="I16" s="92"/>
      <c r="J16" s="106">
        <f>'5. Cons Stat of CF'!E23</f>
        <v>15304</v>
      </c>
      <c r="K16" s="92"/>
      <c r="L16" s="107">
        <f>'5. Cons Stat of CF'!F23</f>
        <v>85285</v>
      </c>
      <c r="M16" s="95"/>
      <c r="O16" s="95"/>
      <c r="P16" s="95"/>
      <c r="Q16" s="95"/>
    </row>
    <row r="17" spans="1:17" x14ac:dyDescent="0.2">
      <c r="A17" s="7"/>
      <c r="B17" s="109"/>
      <c r="C17" s="110" t="s">
        <v>246</v>
      </c>
      <c r="D17" s="110" t="s">
        <v>246</v>
      </c>
      <c r="E17" s="110" t="s">
        <v>246</v>
      </c>
      <c r="F17" s="110" t="s">
        <v>246</v>
      </c>
      <c r="G17" s="110" t="s">
        <v>246</v>
      </c>
      <c r="H17" s="111"/>
      <c r="I17" s="92"/>
      <c r="J17" s="112"/>
      <c r="K17" s="92"/>
      <c r="L17" s="113"/>
      <c r="M17" s="95"/>
      <c r="O17" s="95"/>
      <c r="P17" s="95"/>
      <c r="Q17" s="95"/>
    </row>
    <row r="18" spans="1:17" ht="13.5" thickBot="1" x14ac:dyDescent="0.25">
      <c r="A18" s="7"/>
      <c r="B18" s="78" t="s">
        <v>241</v>
      </c>
      <c r="C18" s="104">
        <v>-22279</v>
      </c>
      <c r="D18" s="104">
        <v>-24587</v>
      </c>
      <c r="E18" s="104">
        <v>-27915</v>
      </c>
      <c r="F18" s="104">
        <v>-9112</v>
      </c>
      <c r="G18" s="104">
        <v>-9913</v>
      </c>
      <c r="H18" s="105">
        <f>'5. Cons Stat of CF'!C29</f>
        <v>867491</v>
      </c>
      <c r="I18" s="92"/>
      <c r="J18" s="106">
        <f>'5. Cons Stat of CF'!E29</f>
        <v>857578</v>
      </c>
      <c r="K18" s="92"/>
      <c r="L18" s="107">
        <f>'5. Cons Stat of CF'!F29</f>
        <v>-46866</v>
      </c>
      <c r="M18" s="95"/>
      <c r="O18" s="95"/>
      <c r="P18" s="95"/>
      <c r="Q18" s="95"/>
    </row>
    <row r="19" spans="1:17" x14ac:dyDescent="0.2">
      <c r="A19" s="7"/>
      <c r="B19" s="109"/>
      <c r="C19" s="110" t="s">
        <v>246</v>
      </c>
      <c r="D19" s="110" t="s">
        <v>246</v>
      </c>
      <c r="E19" s="110" t="s">
        <v>246</v>
      </c>
      <c r="F19" s="110" t="s">
        <v>246</v>
      </c>
      <c r="G19" s="110" t="s">
        <v>246</v>
      </c>
      <c r="H19" s="111"/>
      <c r="I19" s="92"/>
      <c r="J19" s="112"/>
      <c r="K19" s="92"/>
      <c r="L19" s="113"/>
      <c r="M19" s="95"/>
      <c r="O19" s="95"/>
      <c r="P19" s="95"/>
      <c r="Q19" s="95"/>
    </row>
    <row r="20" spans="1:17" ht="13.5" thickBot="1" x14ac:dyDescent="0.25">
      <c r="A20" s="7"/>
      <c r="B20" s="78" t="s">
        <v>242</v>
      </c>
      <c r="C20" s="104">
        <v>-2087</v>
      </c>
      <c r="D20" s="104">
        <v>-2720</v>
      </c>
      <c r="E20" s="104">
        <v>-5307</v>
      </c>
      <c r="F20" s="104">
        <v>-4657</v>
      </c>
      <c r="G20" s="104">
        <v>-2902</v>
      </c>
      <c r="H20" s="105">
        <f>'5. Cons Stat of CF'!C35</f>
        <v>-750221</v>
      </c>
      <c r="I20" s="92"/>
      <c r="J20" s="106">
        <f>'5. Cons Stat of CF'!E35</f>
        <v>-753123</v>
      </c>
      <c r="K20" s="92"/>
      <c r="L20" s="107">
        <f>'5. Cons Stat of CF'!F35</f>
        <v>-4807</v>
      </c>
      <c r="M20" s="95"/>
      <c r="O20" s="95"/>
      <c r="P20" s="95"/>
      <c r="Q20" s="95"/>
    </row>
    <row r="21" spans="1:17" x14ac:dyDescent="0.2">
      <c r="A21" s="7"/>
      <c r="B21" s="109"/>
      <c r="C21" s="110" t="s">
        <v>246</v>
      </c>
      <c r="D21" s="110" t="s">
        <v>246</v>
      </c>
      <c r="E21" s="110" t="s">
        <v>246</v>
      </c>
      <c r="F21" s="110" t="s">
        <v>246</v>
      </c>
      <c r="G21" s="110" t="s">
        <v>246</v>
      </c>
      <c r="H21" s="111"/>
      <c r="I21" s="92"/>
      <c r="J21" s="112"/>
      <c r="K21" s="92"/>
      <c r="L21" s="113"/>
      <c r="M21" s="95"/>
      <c r="O21" s="95"/>
      <c r="P21" s="95"/>
      <c r="Q21" s="95"/>
    </row>
    <row r="22" spans="1:17" ht="13.5" thickBot="1" x14ac:dyDescent="0.25">
      <c r="A22" s="7"/>
      <c r="B22" s="78" t="s">
        <v>243</v>
      </c>
      <c r="C22" s="104">
        <v>7992</v>
      </c>
      <c r="D22" s="104">
        <v>25620</v>
      </c>
      <c r="E22" s="104">
        <v>23193</v>
      </c>
      <c r="F22" s="104">
        <v>73504</v>
      </c>
      <c r="G22" s="104">
        <v>-11886</v>
      </c>
      <c r="H22" s="105">
        <f>'5. Cons Stat of CF'!C37</f>
        <v>131645</v>
      </c>
      <c r="I22" s="92"/>
      <c r="J22" s="106">
        <f>'5. Cons Stat of CF'!E37</f>
        <v>119759</v>
      </c>
      <c r="K22" s="92"/>
      <c r="L22" s="107">
        <f>'5. Cons Stat of CF'!F37</f>
        <v>33612</v>
      </c>
      <c r="M22" s="95"/>
      <c r="O22" s="95"/>
      <c r="P22" s="95"/>
      <c r="Q22" s="95"/>
    </row>
    <row r="23" spans="1:17" x14ac:dyDescent="0.2">
      <c r="A23" s="7"/>
      <c r="B23" s="21"/>
      <c r="C23" s="90" t="s">
        <v>246</v>
      </c>
      <c r="D23" s="90" t="s">
        <v>246</v>
      </c>
      <c r="E23" s="90" t="s">
        <v>246</v>
      </c>
      <c r="F23" s="90" t="s">
        <v>246</v>
      </c>
      <c r="G23" s="90" t="s">
        <v>246</v>
      </c>
      <c r="H23" s="91"/>
      <c r="I23" s="92"/>
      <c r="J23" s="93"/>
      <c r="K23" s="92"/>
      <c r="L23" s="94"/>
      <c r="M23" s="95"/>
      <c r="O23" s="95"/>
      <c r="P23" s="95"/>
      <c r="Q23" s="95"/>
    </row>
    <row r="24" spans="1:17" x14ac:dyDescent="0.2">
      <c r="A24" s="7"/>
      <c r="B24" s="59" t="s">
        <v>244</v>
      </c>
      <c r="C24" s="96">
        <v>10079</v>
      </c>
      <c r="D24" s="96">
        <v>28340</v>
      </c>
      <c r="E24" s="96">
        <v>28500</v>
      </c>
      <c r="F24" s="96">
        <v>78161</v>
      </c>
      <c r="G24" s="96">
        <v>-8984</v>
      </c>
      <c r="H24" s="97">
        <f>H16+H18</f>
        <v>881866</v>
      </c>
      <c r="I24" s="92"/>
      <c r="J24" s="98">
        <f>J16+J18</f>
        <v>872882</v>
      </c>
      <c r="K24" s="92"/>
      <c r="L24" s="99">
        <f>L16+L18</f>
        <v>38419</v>
      </c>
      <c r="M24" s="95"/>
      <c r="O24" s="95"/>
      <c r="P24" s="95"/>
      <c r="Q24" s="95"/>
    </row>
    <row r="25" spans="1:17" ht="6" customHeight="1" x14ac:dyDescent="0.2">
      <c r="A25" s="7"/>
      <c r="B25" s="117"/>
      <c r="C25" s="118" t="s">
        <v>246</v>
      </c>
      <c r="D25" s="118" t="s">
        <v>246</v>
      </c>
      <c r="E25" s="118" t="s">
        <v>246</v>
      </c>
      <c r="F25" s="118" t="s">
        <v>246</v>
      </c>
      <c r="G25" s="118" t="s">
        <v>246</v>
      </c>
      <c r="H25" s="119"/>
      <c r="I25" s="120"/>
      <c r="J25" s="121"/>
      <c r="K25" s="120"/>
      <c r="L25" s="122"/>
      <c r="M25" s="95"/>
      <c r="O25" s="95"/>
      <c r="P25" s="95"/>
      <c r="Q25" s="95"/>
    </row>
    <row r="26" spans="1:17" ht="18.75" x14ac:dyDescent="0.3">
      <c r="A26" s="7"/>
      <c r="B26" s="117" t="s">
        <v>253</v>
      </c>
      <c r="C26" s="118">
        <v>-7456</v>
      </c>
      <c r="D26" s="118">
        <v>16034</v>
      </c>
      <c r="E26" s="118">
        <v>15163</v>
      </c>
      <c r="F26" s="118">
        <v>66134</v>
      </c>
      <c r="G26" s="118">
        <v>-20228</v>
      </c>
      <c r="H26" s="119">
        <v>15805</v>
      </c>
      <c r="I26" s="120"/>
      <c r="J26" s="121">
        <v>-4423</v>
      </c>
      <c r="K26" s="120"/>
      <c r="L26" s="122">
        <v>8578</v>
      </c>
      <c r="M26" s="95"/>
      <c r="O26" s="95"/>
      <c r="P26" s="95"/>
      <c r="Q26" s="95"/>
    </row>
    <row r="27" spans="1:17" x14ac:dyDescent="0.2">
      <c r="A27" s="7"/>
      <c r="B27" s="33" t="s">
        <v>245</v>
      </c>
      <c r="C27" s="123">
        <v>-0.05</v>
      </c>
      <c r="D27" s="123">
        <v>0.09</v>
      </c>
      <c r="E27" s="123">
        <v>0.09</v>
      </c>
      <c r="F27" s="123">
        <v>0.38</v>
      </c>
      <c r="G27" s="123">
        <v>-0.12</v>
      </c>
      <c r="H27" s="124">
        <f>'1. Key figures table'!C17</f>
        <v>7.0000000000000007E-2</v>
      </c>
      <c r="I27" s="125"/>
      <c r="J27" s="126">
        <f>'1. Key figures table'!F17</f>
        <v>-0.01</v>
      </c>
      <c r="K27" s="125"/>
      <c r="L27" s="127">
        <f>'1. Key figures table'!G17</f>
        <v>0.03</v>
      </c>
      <c r="M27" s="95"/>
      <c r="O27" s="95"/>
      <c r="P27" s="95"/>
      <c r="Q27" s="95"/>
    </row>
    <row r="28" spans="1:17" x14ac:dyDescent="0.2">
      <c r="N28" s="363"/>
    </row>
    <row r="29" spans="1:17" ht="14.25" x14ac:dyDescent="0.2">
      <c r="A29" s="7"/>
      <c r="B29" s="248" t="s">
        <v>260</v>
      </c>
      <c r="C29" s="92" t="s">
        <v>246</v>
      </c>
      <c r="D29" s="92" t="s">
        <v>246</v>
      </c>
      <c r="E29" s="92" t="s">
        <v>246</v>
      </c>
      <c r="F29" s="92" t="s">
        <v>246</v>
      </c>
      <c r="G29" s="92" t="s">
        <v>246</v>
      </c>
      <c r="H29" s="92" t="s">
        <v>246</v>
      </c>
      <c r="I29" s="92" t="s">
        <v>246</v>
      </c>
      <c r="J29" s="92" t="s">
        <v>246</v>
      </c>
      <c r="K29" s="92" t="s">
        <v>246</v>
      </c>
      <c r="L29" s="92" t="s">
        <v>246</v>
      </c>
      <c r="M29" s="95"/>
      <c r="N29" s="363"/>
      <c r="O29" s="95"/>
      <c r="P29" s="95"/>
      <c r="Q29" s="95"/>
    </row>
    <row r="30" spans="1:17" ht="14.25" x14ac:dyDescent="0.2">
      <c r="A30" s="7"/>
      <c r="B30" s="248" t="s">
        <v>261</v>
      </c>
      <c r="C30" s="7"/>
      <c r="D30" s="7"/>
      <c r="E30" s="7"/>
      <c r="F30" s="7"/>
      <c r="G30" s="7"/>
      <c r="H30" s="7"/>
      <c r="I30" s="7"/>
      <c r="J30" s="7"/>
      <c r="K30" s="7"/>
      <c r="L30" s="7"/>
      <c r="N30" s="363"/>
    </row>
    <row r="31" spans="1:17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N31" s="364"/>
    </row>
  </sheetData>
  <mergeCells count="1">
    <mergeCell ref="B2:H2"/>
  </mergeCells>
  <pageMargins left="0.74803149606299213" right="0.74803149606299213" top="0.98425196850393704" bottom="0.98425196850393704" header="0.51181102362204722" footer="0.51181102362204722"/>
  <pageSetup scale="72" orientation="landscape" r:id="rId1"/>
  <headerFooter>
    <oddHeader>&amp;L&amp;"Calibri,Regular"Copyright © 2019 TomTom International B.V. All rights reserved.</oddHeader>
    <oddFooter>&amp;L&amp;"-,Bold"TomTom Investor Relations&amp;"Arial,Regular"
+31 20 757 5914&amp;R&amp;"Calibri,Bold"Page &amp;P of &amp;N</oddFooter>
  </headerFooter>
  <ignoredErrors>
    <ignoredError sqref="H9:H10 J9:J10 L9:L10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78"/>
  <sheetViews>
    <sheetView showGridLines="0" showRuler="0" zoomScaleNormal="100" zoomScaleSheetLayoutView="85" workbookViewId="0"/>
  </sheetViews>
  <sheetFormatPr defaultColWidth="13.7109375" defaultRowHeight="12.75" x14ac:dyDescent="0.2"/>
  <cols>
    <col min="1" max="1" width="3.140625" style="10" customWidth="1"/>
    <col min="2" max="2" width="59.7109375" style="10" customWidth="1"/>
    <col min="3" max="3" width="9.5703125" style="51" customWidth="1"/>
    <col min="4" max="4" width="12.140625" style="51" customWidth="1"/>
    <col min="5" max="5" width="9" style="76" customWidth="1"/>
    <col min="6" max="6" width="9.5703125" style="51" customWidth="1"/>
    <col min="7" max="7" width="11.85546875" style="51" customWidth="1"/>
    <col min="8" max="8" width="9" style="76" customWidth="1"/>
    <col min="9" max="9" width="2.28515625" style="10" customWidth="1"/>
    <col min="10" max="13" width="9.5703125" style="10" customWidth="1"/>
    <col min="14" max="16384" width="13.7109375" style="10"/>
  </cols>
  <sheetData>
    <row r="1" spans="1:13" x14ac:dyDescent="0.2">
      <c r="A1" s="7"/>
      <c r="B1" s="7"/>
      <c r="C1" s="8"/>
      <c r="D1" s="8"/>
      <c r="E1" s="9"/>
      <c r="F1" s="8"/>
      <c r="G1" s="8"/>
      <c r="H1" s="9"/>
      <c r="I1" s="7"/>
      <c r="J1" s="7"/>
      <c r="K1" s="7"/>
      <c r="L1" s="7"/>
      <c r="M1" s="7"/>
    </row>
    <row r="2" spans="1:13" ht="21" x14ac:dyDescent="0.35">
      <c r="A2" s="7"/>
      <c r="B2" s="11" t="s">
        <v>0</v>
      </c>
      <c r="C2" s="8"/>
      <c r="D2" s="8"/>
      <c r="E2" s="9"/>
      <c r="F2" s="8"/>
      <c r="G2" s="8"/>
      <c r="H2" s="9"/>
      <c r="I2" s="7"/>
      <c r="J2" s="7"/>
      <c r="K2" s="7"/>
      <c r="L2" s="7"/>
      <c r="M2" s="7"/>
    </row>
    <row r="3" spans="1:13" x14ac:dyDescent="0.2">
      <c r="A3" s="7"/>
      <c r="B3" s="12" t="s">
        <v>1</v>
      </c>
      <c r="C3" s="8"/>
      <c r="D3" s="8"/>
      <c r="E3" s="9"/>
      <c r="F3" s="8"/>
      <c r="G3" s="8"/>
      <c r="H3" s="9"/>
      <c r="I3" s="7"/>
      <c r="J3" s="7"/>
      <c r="K3" s="7"/>
      <c r="L3" s="7"/>
      <c r="M3" s="7"/>
    </row>
    <row r="4" spans="1:13" x14ac:dyDescent="0.2">
      <c r="A4" s="7"/>
      <c r="B4" s="13"/>
      <c r="C4" s="8"/>
      <c r="D4" s="8"/>
      <c r="E4" s="9"/>
      <c r="F4" s="8"/>
      <c r="G4" s="8"/>
      <c r="H4" s="9"/>
      <c r="I4" s="7"/>
      <c r="J4" s="7"/>
      <c r="K4" s="7"/>
      <c r="L4" s="7"/>
      <c r="M4" s="7"/>
    </row>
    <row r="5" spans="1:13" ht="13.5" thickBot="1" x14ac:dyDescent="0.25">
      <c r="A5" s="7"/>
      <c r="B5" s="14" t="s">
        <v>0</v>
      </c>
      <c r="C5" s="15"/>
      <c r="D5" s="15"/>
      <c r="E5" s="16"/>
      <c r="F5" s="15"/>
      <c r="G5" s="15"/>
      <c r="H5" s="16"/>
      <c r="I5" s="7"/>
      <c r="J5" s="7"/>
      <c r="K5" s="7"/>
      <c r="L5" s="7"/>
      <c r="M5" s="7"/>
    </row>
    <row r="6" spans="1:13" ht="26.25" thickBot="1" x14ac:dyDescent="0.25">
      <c r="A6" s="7"/>
      <c r="B6" s="17" t="s">
        <v>2</v>
      </c>
      <c r="C6" s="18" t="s">
        <v>3</v>
      </c>
      <c r="D6" s="19" t="s">
        <v>4</v>
      </c>
      <c r="E6" s="20" t="s">
        <v>5</v>
      </c>
      <c r="F6" s="18" t="s">
        <v>6</v>
      </c>
      <c r="G6" s="19" t="s">
        <v>7</v>
      </c>
      <c r="H6" s="20" t="s">
        <v>5</v>
      </c>
      <c r="I6" s="7"/>
      <c r="J6" s="7"/>
      <c r="K6" s="7"/>
      <c r="L6" s="7"/>
      <c r="M6" s="7"/>
    </row>
    <row r="7" spans="1:13" x14ac:dyDescent="0.2">
      <c r="A7" s="7"/>
      <c r="B7" s="21" t="s">
        <v>8</v>
      </c>
      <c r="C7" s="22">
        <v>116.1</v>
      </c>
      <c r="D7" s="23">
        <v>92.6</v>
      </c>
      <c r="E7" s="256">
        <v>0.25</v>
      </c>
      <c r="F7" s="22">
        <v>219.1</v>
      </c>
      <c r="G7" s="23">
        <v>172.4</v>
      </c>
      <c r="H7" s="256">
        <v>0.27</v>
      </c>
      <c r="J7" s="24"/>
      <c r="M7" s="24"/>
    </row>
    <row r="8" spans="1:13" x14ac:dyDescent="0.2">
      <c r="A8" s="25"/>
      <c r="B8" s="26" t="s">
        <v>9</v>
      </c>
      <c r="C8" s="27">
        <v>94.7</v>
      </c>
      <c r="D8" s="28">
        <v>94.9</v>
      </c>
      <c r="E8" s="257"/>
      <c r="F8" s="27">
        <v>161.30000000000001</v>
      </c>
      <c r="G8" s="28">
        <v>164.1</v>
      </c>
      <c r="H8" s="258">
        <v>-0.02</v>
      </c>
      <c r="J8" s="24"/>
      <c r="K8" s="7"/>
      <c r="M8" s="24"/>
    </row>
    <row r="9" spans="1:13" ht="13.5" thickBot="1" x14ac:dyDescent="0.25">
      <c r="A9" s="7"/>
      <c r="B9" s="78" t="s">
        <v>10</v>
      </c>
      <c r="C9" s="79">
        <v>210.8</v>
      </c>
      <c r="D9" s="80">
        <v>187.5</v>
      </c>
      <c r="E9" s="259">
        <v>0.12</v>
      </c>
      <c r="F9" s="79">
        <v>380.3</v>
      </c>
      <c r="G9" s="80">
        <v>336.5</v>
      </c>
      <c r="H9" s="259">
        <v>0.13</v>
      </c>
      <c r="J9" s="24"/>
      <c r="K9" s="7"/>
      <c r="M9" s="24"/>
    </row>
    <row r="10" spans="1:13" x14ac:dyDescent="0.2">
      <c r="A10" s="7"/>
      <c r="B10" s="66" t="s">
        <v>196</v>
      </c>
      <c r="C10" s="67">
        <v>142</v>
      </c>
      <c r="D10" s="68">
        <v>131.30000000000001</v>
      </c>
      <c r="E10" s="260">
        <v>0.08</v>
      </c>
      <c r="F10" s="67">
        <v>263.3</v>
      </c>
      <c r="G10" s="68">
        <v>231.9</v>
      </c>
      <c r="H10" s="260">
        <v>0.14000000000000001</v>
      </c>
      <c r="J10" s="24"/>
      <c r="K10" s="7"/>
      <c r="M10" s="24"/>
    </row>
    <row r="11" spans="1:13" x14ac:dyDescent="0.2">
      <c r="A11" s="25"/>
      <c r="B11" s="33" t="s">
        <v>12</v>
      </c>
      <c r="C11" s="34">
        <v>0.67</v>
      </c>
      <c r="D11" s="35">
        <v>0.7</v>
      </c>
      <c r="E11" s="35" t="s">
        <v>246</v>
      </c>
      <c r="F11" s="34">
        <v>0.69</v>
      </c>
      <c r="G11" s="35">
        <v>0.69</v>
      </c>
      <c r="H11" s="147" t="s">
        <v>246</v>
      </c>
      <c r="J11" s="24"/>
      <c r="K11" s="7"/>
      <c r="M11" s="24"/>
    </row>
    <row r="12" spans="1:13" x14ac:dyDescent="0.2">
      <c r="A12" s="7"/>
      <c r="B12" s="143" t="s">
        <v>13</v>
      </c>
      <c r="C12" s="252">
        <v>31</v>
      </c>
      <c r="D12" s="253">
        <v>44.8</v>
      </c>
      <c r="E12" s="261">
        <v>-0.31</v>
      </c>
      <c r="F12" s="252">
        <v>49.8</v>
      </c>
      <c r="G12" s="253">
        <v>70.5</v>
      </c>
      <c r="H12" s="261">
        <v>-0.28999999999999998</v>
      </c>
      <c r="J12" s="24"/>
      <c r="K12" s="7"/>
      <c r="M12" s="24"/>
    </row>
    <row r="13" spans="1:13" x14ac:dyDescent="0.2">
      <c r="A13" s="25"/>
      <c r="B13" s="33" t="s">
        <v>14</v>
      </c>
      <c r="C13" s="34">
        <v>0.15</v>
      </c>
      <c r="D13" s="35">
        <v>0.24</v>
      </c>
      <c r="E13" s="35" t="s">
        <v>246</v>
      </c>
      <c r="F13" s="34">
        <v>0.13</v>
      </c>
      <c r="G13" s="35">
        <v>0.21</v>
      </c>
      <c r="H13" s="147" t="s">
        <v>246</v>
      </c>
      <c r="J13" s="24"/>
      <c r="K13" s="7"/>
      <c r="L13" s="251"/>
      <c r="M13" s="24"/>
    </row>
    <row r="14" spans="1:13" x14ac:dyDescent="0.2">
      <c r="A14" s="25"/>
      <c r="B14" s="143" t="s">
        <v>254</v>
      </c>
      <c r="C14" s="252">
        <v>742</v>
      </c>
      <c r="D14" s="253">
        <v>19.8</v>
      </c>
      <c r="E14" s="262" t="s">
        <v>246</v>
      </c>
      <c r="F14" s="252">
        <v>745.3</v>
      </c>
      <c r="G14" s="253">
        <v>26.2</v>
      </c>
      <c r="H14" s="261" t="s">
        <v>246</v>
      </c>
      <c r="J14" s="24"/>
      <c r="K14" s="7"/>
      <c r="M14" s="24"/>
    </row>
    <row r="15" spans="1:13" x14ac:dyDescent="0.2">
      <c r="A15" s="25"/>
      <c r="B15" s="26" t="s">
        <v>17</v>
      </c>
      <c r="C15" s="249">
        <v>-0.01</v>
      </c>
      <c r="D15" s="250">
        <v>0.04</v>
      </c>
      <c r="E15" s="257"/>
      <c r="F15" s="249">
        <v>-0.01</v>
      </c>
      <c r="G15" s="250">
        <v>0.12</v>
      </c>
      <c r="H15" s="258"/>
      <c r="J15" s="24"/>
      <c r="K15" s="7"/>
      <c r="M15" s="24"/>
    </row>
    <row r="16" spans="1:13" x14ac:dyDescent="0.2">
      <c r="A16" s="7"/>
      <c r="B16" s="13" t="s">
        <v>255</v>
      </c>
      <c r="C16" s="254">
        <v>15.8</v>
      </c>
      <c r="D16" s="255">
        <v>16</v>
      </c>
      <c r="E16" s="263"/>
      <c r="F16" s="286">
        <v>-4.4000000000000004</v>
      </c>
      <c r="G16" s="255">
        <v>8.6</v>
      </c>
      <c r="H16" s="263"/>
      <c r="J16" s="24"/>
      <c r="K16" s="40"/>
      <c r="M16" s="24"/>
    </row>
    <row r="17" spans="1:13" ht="13.5" thickBot="1" x14ac:dyDescent="0.25">
      <c r="A17" s="25"/>
      <c r="B17" s="33" t="s">
        <v>16</v>
      </c>
      <c r="C17" s="34">
        <v>7.0000000000000007E-2</v>
      </c>
      <c r="D17" s="35">
        <v>0.09</v>
      </c>
      <c r="E17" s="35" t="s">
        <v>246</v>
      </c>
      <c r="F17" s="34">
        <v>-0.01</v>
      </c>
      <c r="G17" s="35">
        <v>0.03</v>
      </c>
      <c r="H17" s="147" t="s">
        <v>246</v>
      </c>
      <c r="J17" s="24"/>
      <c r="K17" s="7"/>
      <c r="M17" s="24"/>
    </row>
    <row r="18" spans="1:13" x14ac:dyDescent="0.2">
      <c r="A18" s="7"/>
      <c r="B18" s="41"/>
      <c r="C18" s="42"/>
      <c r="D18" s="42"/>
      <c r="E18" s="43" t="s">
        <v>246</v>
      </c>
      <c r="F18" s="42"/>
      <c r="G18" s="42"/>
      <c r="H18" s="43" t="s">
        <v>246</v>
      </c>
      <c r="J18" s="24"/>
      <c r="K18" s="7"/>
      <c r="M18" s="24"/>
    </row>
    <row r="19" spans="1:13" x14ac:dyDescent="0.2">
      <c r="A19" s="7"/>
      <c r="B19" s="7"/>
      <c r="C19" s="8"/>
      <c r="D19" s="8"/>
      <c r="E19" s="9" t="s">
        <v>246</v>
      </c>
      <c r="F19" s="8"/>
      <c r="G19" s="8"/>
      <c r="H19" s="9" t="s">
        <v>246</v>
      </c>
      <c r="J19" s="24"/>
      <c r="K19" s="7"/>
      <c r="M19" s="24"/>
    </row>
    <row r="20" spans="1:13" ht="13.5" thickBot="1" x14ac:dyDescent="0.25">
      <c r="A20" s="7"/>
      <c r="B20" s="14" t="s">
        <v>8</v>
      </c>
      <c r="C20" s="15"/>
      <c r="D20" s="15"/>
      <c r="E20" s="16" t="s">
        <v>246</v>
      </c>
      <c r="F20" s="15"/>
      <c r="G20" s="15"/>
      <c r="H20" s="16" t="s">
        <v>246</v>
      </c>
      <c r="J20" s="24"/>
      <c r="K20" s="7"/>
      <c r="M20" s="24"/>
    </row>
    <row r="21" spans="1:13" ht="26.25" thickBot="1" x14ac:dyDescent="0.25">
      <c r="A21" s="7"/>
      <c r="B21" s="17" t="s">
        <v>2</v>
      </c>
      <c r="C21" s="18" t="s">
        <v>3</v>
      </c>
      <c r="D21" s="19" t="s">
        <v>4</v>
      </c>
      <c r="E21" s="20" t="s">
        <v>5</v>
      </c>
      <c r="F21" s="18" t="s">
        <v>6</v>
      </c>
      <c r="G21" s="19" t="s">
        <v>7</v>
      </c>
      <c r="H21" s="20" t="s">
        <v>5</v>
      </c>
      <c r="I21" s="44"/>
      <c r="J21" s="24"/>
      <c r="M21" s="24"/>
    </row>
    <row r="22" spans="1:13" x14ac:dyDescent="0.2">
      <c r="A22" s="7"/>
      <c r="B22" s="45" t="s">
        <v>18</v>
      </c>
      <c r="C22" s="22">
        <v>75.900000000000006</v>
      </c>
      <c r="D22" s="23">
        <v>62.6</v>
      </c>
      <c r="E22" s="264">
        <v>0.21</v>
      </c>
      <c r="F22" s="22">
        <v>141.1</v>
      </c>
      <c r="G22" s="23">
        <v>112.3</v>
      </c>
      <c r="H22" s="264">
        <v>0.26</v>
      </c>
      <c r="J22" s="24"/>
      <c r="M22" s="24"/>
    </row>
    <row r="23" spans="1:13" x14ac:dyDescent="0.2">
      <c r="A23" s="7"/>
      <c r="B23" s="46" t="s">
        <v>19</v>
      </c>
      <c r="C23" s="27">
        <v>40.200000000000003</v>
      </c>
      <c r="D23" s="28">
        <v>30</v>
      </c>
      <c r="E23" s="265">
        <v>0.34</v>
      </c>
      <c r="F23" s="27">
        <v>78</v>
      </c>
      <c r="G23" s="28">
        <v>60.1</v>
      </c>
      <c r="H23" s="265">
        <v>0.3</v>
      </c>
      <c r="J23" s="24"/>
      <c r="M23" s="24"/>
    </row>
    <row r="24" spans="1:13" ht="13.5" thickBot="1" x14ac:dyDescent="0.25">
      <c r="A24" s="7"/>
      <c r="B24" s="29" t="s">
        <v>20</v>
      </c>
      <c r="C24" s="30">
        <v>116.1</v>
      </c>
      <c r="D24" s="31">
        <v>92.6</v>
      </c>
      <c r="E24" s="266">
        <v>0.25</v>
      </c>
      <c r="F24" s="30">
        <v>219.1</v>
      </c>
      <c r="G24" s="31">
        <v>172.4</v>
      </c>
      <c r="H24" s="266">
        <v>0.27</v>
      </c>
      <c r="J24" s="24"/>
      <c r="M24" s="24"/>
    </row>
    <row r="25" spans="1:13" x14ac:dyDescent="0.2">
      <c r="A25" s="7"/>
      <c r="B25" s="143" t="s">
        <v>21</v>
      </c>
      <c r="C25" s="253"/>
      <c r="D25" s="253"/>
      <c r="E25" s="253" t="s">
        <v>246</v>
      </c>
      <c r="F25" s="252">
        <v>14.1</v>
      </c>
      <c r="G25" s="253">
        <v>43.2</v>
      </c>
      <c r="H25" s="261">
        <v>-0.67</v>
      </c>
      <c r="J25" s="24"/>
      <c r="M25" s="24"/>
    </row>
    <row r="26" spans="1:13" x14ac:dyDescent="0.2">
      <c r="A26" s="7"/>
      <c r="B26" s="33" t="s">
        <v>22</v>
      </c>
      <c r="C26" s="35"/>
      <c r="D26" s="35"/>
      <c r="E26" s="35" t="s">
        <v>246</v>
      </c>
      <c r="F26" s="34">
        <v>0.06</v>
      </c>
      <c r="G26" s="35">
        <v>0.25</v>
      </c>
      <c r="H26" s="147" t="s">
        <v>246</v>
      </c>
      <c r="J26" s="24"/>
      <c r="M26" s="24"/>
    </row>
    <row r="27" spans="1:13" x14ac:dyDescent="0.2">
      <c r="A27" s="7"/>
      <c r="B27" s="7" t="s">
        <v>23</v>
      </c>
      <c r="D27" s="8"/>
      <c r="E27" s="156" t="s">
        <v>246</v>
      </c>
      <c r="F27" s="60">
        <v>-131.19999999999999</v>
      </c>
      <c r="G27" s="61">
        <v>-19</v>
      </c>
      <c r="H27" s="267" t="s">
        <v>246</v>
      </c>
      <c r="J27" s="24"/>
      <c r="M27" s="24"/>
    </row>
    <row r="28" spans="1:13" ht="13.5" thickBot="1" x14ac:dyDescent="0.25">
      <c r="A28" s="7"/>
      <c r="B28" s="268" t="s">
        <v>24</v>
      </c>
      <c r="D28" s="15"/>
      <c r="E28" s="201" t="s">
        <v>246</v>
      </c>
      <c r="F28" s="269">
        <f>F27/F24</f>
        <v>-0.59881332724783198</v>
      </c>
      <c r="G28" s="270">
        <f>G27/G24</f>
        <v>-0.11020881670533643</v>
      </c>
      <c r="H28" s="201" t="s">
        <v>246</v>
      </c>
      <c r="J28" s="24"/>
      <c r="M28" s="24"/>
    </row>
    <row r="29" spans="1:13" x14ac:dyDescent="0.2">
      <c r="A29" s="7"/>
      <c r="B29" s="55"/>
      <c r="C29" s="48"/>
      <c r="D29" s="48"/>
      <c r="E29" s="49" t="s">
        <v>246</v>
      </c>
      <c r="F29" s="48"/>
      <c r="G29" s="48"/>
      <c r="H29" s="49" t="s">
        <v>246</v>
      </c>
      <c r="J29" s="24"/>
      <c r="M29" s="24"/>
    </row>
    <row r="30" spans="1:13" x14ac:dyDescent="0.2">
      <c r="A30" s="7"/>
      <c r="B30" s="50"/>
      <c r="C30" s="52"/>
      <c r="D30" s="52"/>
      <c r="E30" s="9" t="s">
        <v>246</v>
      </c>
      <c r="F30" s="52"/>
      <c r="G30" s="52"/>
      <c r="H30" s="9" t="s">
        <v>246</v>
      </c>
      <c r="J30" s="24"/>
      <c r="M30" s="24"/>
    </row>
    <row r="31" spans="1:13" ht="13.5" thickBot="1" x14ac:dyDescent="0.25">
      <c r="A31" s="7"/>
      <c r="B31" s="14" t="s">
        <v>9</v>
      </c>
      <c r="C31" s="15"/>
      <c r="D31" s="15"/>
      <c r="E31" s="16" t="s">
        <v>246</v>
      </c>
      <c r="F31" s="15"/>
      <c r="G31" s="15"/>
      <c r="H31" s="16" t="s">
        <v>246</v>
      </c>
      <c r="J31" s="24"/>
      <c r="M31" s="24"/>
    </row>
    <row r="32" spans="1:13" ht="26.25" thickBot="1" x14ac:dyDescent="0.25">
      <c r="A32" s="7"/>
      <c r="B32" s="17" t="s">
        <v>2</v>
      </c>
      <c r="C32" s="18" t="s">
        <v>3</v>
      </c>
      <c r="D32" s="19" t="s">
        <v>4</v>
      </c>
      <c r="E32" s="20" t="s">
        <v>5</v>
      </c>
      <c r="F32" s="18" t="s">
        <v>6</v>
      </c>
      <c r="G32" s="19" t="s">
        <v>7</v>
      </c>
      <c r="H32" s="20" t="s">
        <v>5</v>
      </c>
      <c r="I32" s="44"/>
      <c r="J32" s="24"/>
      <c r="M32" s="24"/>
    </row>
    <row r="33" spans="1:13" x14ac:dyDescent="0.2">
      <c r="A33" s="7"/>
      <c r="B33" s="21" t="s">
        <v>25</v>
      </c>
      <c r="C33" s="22">
        <v>83.2</v>
      </c>
      <c r="D33" s="23">
        <v>83.9</v>
      </c>
      <c r="E33" s="271">
        <v>-0.01</v>
      </c>
      <c r="F33" s="22">
        <v>136.19999999999999</v>
      </c>
      <c r="G33" s="23">
        <v>140.9</v>
      </c>
      <c r="H33" s="264">
        <v>-0.03</v>
      </c>
      <c r="J33" s="24"/>
      <c r="M33" s="24"/>
    </row>
    <row r="34" spans="1:13" x14ac:dyDescent="0.2">
      <c r="A34" s="7"/>
      <c r="B34" s="56" t="s">
        <v>26</v>
      </c>
      <c r="C34" s="27">
        <v>11.5</v>
      </c>
      <c r="D34" s="28">
        <v>11</v>
      </c>
      <c r="E34" s="265">
        <v>0.04</v>
      </c>
      <c r="F34" s="27">
        <v>25.1</v>
      </c>
      <c r="G34" s="28">
        <v>23.2</v>
      </c>
      <c r="H34" s="265">
        <v>0.08</v>
      </c>
      <c r="J34" s="24"/>
      <c r="M34" s="24"/>
    </row>
    <row r="35" spans="1:13" ht="13.5" thickBot="1" x14ac:dyDescent="0.25">
      <c r="A35" s="7"/>
      <c r="B35" s="29" t="s">
        <v>27</v>
      </c>
      <c r="C35" s="30">
        <v>94.7</v>
      </c>
      <c r="D35" s="31">
        <v>94.9</v>
      </c>
      <c r="E35" s="272"/>
      <c r="F35" s="30">
        <v>161.30000000000001</v>
      </c>
      <c r="G35" s="31">
        <v>164.1</v>
      </c>
      <c r="H35" s="266">
        <v>-0.02</v>
      </c>
      <c r="J35" s="24"/>
      <c r="M35" s="24"/>
    </row>
    <row r="36" spans="1:13" x14ac:dyDescent="0.2">
      <c r="A36" s="7"/>
      <c r="B36" s="143" t="s">
        <v>28</v>
      </c>
      <c r="C36" s="253" t="s">
        <v>246</v>
      </c>
      <c r="D36" s="253" t="s">
        <v>246</v>
      </c>
      <c r="E36" s="253" t="s">
        <v>246</v>
      </c>
      <c r="F36" s="252">
        <v>39.700000000000003</v>
      </c>
      <c r="G36" s="253">
        <v>35.1</v>
      </c>
      <c r="H36" s="261">
        <v>0.13</v>
      </c>
      <c r="J36" s="24"/>
      <c r="M36" s="24"/>
    </row>
    <row r="37" spans="1:13" x14ac:dyDescent="0.2">
      <c r="A37" s="7"/>
      <c r="B37" s="33" t="s">
        <v>22</v>
      </c>
      <c r="C37" s="35" t="s">
        <v>246</v>
      </c>
      <c r="D37" s="35" t="s">
        <v>246</v>
      </c>
      <c r="E37" s="35" t="s">
        <v>246</v>
      </c>
      <c r="F37" s="34">
        <v>0.25</v>
      </c>
      <c r="G37" s="35">
        <v>0.21</v>
      </c>
      <c r="H37" s="147" t="s">
        <v>246</v>
      </c>
      <c r="J37" s="24"/>
      <c r="M37" s="24"/>
    </row>
    <row r="38" spans="1:13" x14ac:dyDescent="0.2">
      <c r="A38" s="7"/>
      <c r="B38" s="7" t="s">
        <v>29</v>
      </c>
      <c r="C38" s="51" t="s">
        <v>246</v>
      </c>
      <c r="D38" s="8" t="s">
        <v>246</v>
      </c>
      <c r="E38" s="156" t="s">
        <v>246</v>
      </c>
      <c r="F38" s="39">
        <v>39.1</v>
      </c>
      <c r="G38" s="8">
        <v>32</v>
      </c>
      <c r="H38" s="274">
        <v>0.22</v>
      </c>
      <c r="J38" s="24"/>
      <c r="M38" s="24"/>
    </row>
    <row r="39" spans="1:13" ht="13.5" thickBot="1" x14ac:dyDescent="0.25">
      <c r="A39" s="7"/>
      <c r="B39" s="268" t="s">
        <v>24</v>
      </c>
      <c r="C39" s="51" t="s">
        <v>246</v>
      </c>
      <c r="D39" s="15" t="s">
        <v>246</v>
      </c>
      <c r="E39" s="201" t="s">
        <v>246</v>
      </c>
      <c r="F39" s="269">
        <v>0.24</v>
      </c>
      <c r="G39" s="270">
        <v>0.2</v>
      </c>
      <c r="H39" s="201" t="s">
        <v>246</v>
      </c>
      <c r="J39" s="24"/>
      <c r="M39" s="24"/>
    </row>
    <row r="40" spans="1:13" x14ac:dyDescent="0.2">
      <c r="A40" s="7"/>
      <c r="B40" s="55"/>
      <c r="C40" s="48" t="s">
        <v>246</v>
      </c>
      <c r="D40" s="48" t="s">
        <v>246</v>
      </c>
      <c r="E40" s="49" t="s">
        <v>246</v>
      </c>
      <c r="F40" s="48"/>
      <c r="G40" s="48"/>
      <c r="H40" s="49" t="s">
        <v>246</v>
      </c>
      <c r="J40" s="24"/>
      <c r="M40" s="24"/>
    </row>
    <row r="41" spans="1:13" x14ac:dyDescent="0.2">
      <c r="A41" s="7"/>
      <c r="B41" s="50"/>
      <c r="C41" s="8" t="s">
        <v>246</v>
      </c>
      <c r="D41" s="8" t="s">
        <v>246</v>
      </c>
      <c r="E41" s="9" t="s">
        <v>246</v>
      </c>
      <c r="F41" s="8"/>
      <c r="G41" s="8"/>
      <c r="H41" s="9" t="s">
        <v>246</v>
      </c>
      <c r="J41" s="24"/>
      <c r="M41" s="24"/>
    </row>
    <row r="42" spans="1:13" ht="13.5" thickBot="1" x14ac:dyDescent="0.25">
      <c r="A42" s="7"/>
      <c r="B42" s="14" t="s">
        <v>30</v>
      </c>
      <c r="C42" s="15" t="s">
        <v>246</v>
      </c>
      <c r="D42" s="15" t="s">
        <v>246</v>
      </c>
      <c r="E42" s="16" t="s">
        <v>246</v>
      </c>
      <c r="F42" s="15"/>
      <c r="G42" s="15"/>
      <c r="H42" s="16" t="s">
        <v>246</v>
      </c>
      <c r="J42" s="24"/>
      <c r="M42" s="24"/>
    </row>
    <row r="43" spans="1:13" ht="26.25" thickBot="1" x14ac:dyDescent="0.25">
      <c r="A43" s="7"/>
      <c r="B43" s="17" t="s">
        <v>2</v>
      </c>
      <c r="C43" s="18" t="s">
        <v>3</v>
      </c>
      <c r="D43" s="19" t="s">
        <v>4</v>
      </c>
      <c r="E43" s="20" t="s">
        <v>5</v>
      </c>
      <c r="F43" s="18" t="s">
        <v>6</v>
      </c>
      <c r="G43" s="19" t="s">
        <v>7</v>
      </c>
      <c r="H43" s="20" t="s">
        <v>5</v>
      </c>
      <c r="I43" s="44"/>
      <c r="J43" s="24"/>
      <c r="L43" s="44"/>
      <c r="M43" s="24"/>
    </row>
    <row r="44" spans="1:13" x14ac:dyDescent="0.2">
      <c r="A44" s="7"/>
      <c r="B44" s="21" t="s">
        <v>31</v>
      </c>
      <c r="C44" s="57">
        <v>-65.3</v>
      </c>
      <c r="D44" s="58">
        <v>7.8</v>
      </c>
      <c r="E44" s="273" t="s">
        <v>246</v>
      </c>
      <c r="F44" s="57">
        <v>-80.599999999999994</v>
      </c>
      <c r="G44" s="58">
        <v>1.8</v>
      </c>
      <c r="H44" s="273" t="s">
        <v>246</v>
      </c>
      <c r="J44" s="24"/>
      <c r="M44" s="24"/>
    </row>
    <row r="45" spans="1:13" x14ac:dyDescent="0.2">
      <c r="A45" s="7"/>
      <c r="B45" s="59" t="s">
        <v>32</v>
      </c>
      <c r="C45" s="60">
        <v>-10.8</v>
      </c>
      <c r="D45" s="61">
        <v>-10.4</v>
      </c>
      <c r="E45" s="275"/>
      <c r="F45" s="60">
        <v>-4.2</v>
      </c>
      <c r="G45" s="61">
        <v>11.2</v>
      </c>
      <c r="H45" s="275"/>
      <c r="J45" s="24"/>
      <c r="M45" s="24"/>
    </row>
    <row r="46" spans="1:13" x14ac:dyDescent="0.2">
      <c r="A46" s="7"/>
      <c r="B46" s="59" t="s">
        <v>33</v>
      </c>
      <c r="C46" s="60">
        <v>92</v>
      </c>
      <c r="D46" s="61">
        <v>11.6</v>
      </c>
      <c r="E46" s="275"/>
      <c r="F46" s="60">
        <v>103.6</v>
      </c>
      <c r="G46" s="61">
        <v>23.3</v>
      </c>
      <c r="H46" s="275"/>
      <c r="J46" s="24"/>
      <c r="M46" s="24"/>
    </row>
    <row r="47" spans="1:13" x14ac:dyDescent="0.2">
      <c r="A47" s="7"/>
      <c r="B47" s="56" t="s">
        <v>34</v>
      </c>
      <c r="C47" s="62">
        <v>-17</v>
      </c>
      <c r="D47" s="63">
        <v>-0.3</v>
      </c>
      <c r="E47" s="258"/>
      <c r="F47" s="62">
        <v>-20.8</v>
      </c>
      <c r="G47" s="63">
        <v>-8</v>
      </c>
      <c r="H47" s="258"/>
      <c r="J47" s="24"/>
      <c r="M47" s="24"/>
    </row>
    <row r="48" spans="1:13" ht="13.5" thickBot="1" x14ac:dyDescent="0.25">
      <c r="A48" s="7"/>
      <c r="B48" s="29" t="s">
        <v>35</v>
      </c>
      <c r="C48" s="64">
        <v>-1</v>
      </c>
      <c r="D48" s="65">
        <v>8.6999999999999993</v>
      </c>
      <c r="E48" s="276"/>
      <c r="F48" s="64">
        <v>-2</v>
      </c>
      <c r="G48" s="65">
        <v>28.3</v>
      </c>
      <c r="H48" s="276"/>
      <c r="J48" s="24"/>
      <c r="M48" s="24"/>
    </row>
    <row r="49" spans="1:13" x14ac:dyDescent="0.2">
      <c r="A49" s="7"/>
      <c r="B49" s="66"/>
      <c r="C49" s="67" t="s">
        <v>246</v>
      </c>
      <c r="D49" s="68" t="s">
        <v>246</v>
      </c>
      <c r="E49" s="130" t="s">
        <v>246</v>
      </c>
      <c r="F49" s="70" t="s">
        <v>246</v>
      </c>
      <c r="G49" s="71" t="s">
        <v>246</v>
      </c>
      <c r="H49" s="130" t="s">
        <v>246</v>
      </c>
      <c r="J49" s="24"/>
      <c r="M49" s="24"/>
    </row>
    <row r="50" spans="1:13" ht="13.5" thickBot="1" x14ac:dyDescent="0.25">
      <c r="A50" s="7"/>
      <c r="B50" s="26" t="s">
        <v>36</v>
      </c>
      <c r="C50" s="72">
        <v>-0.01</v>
      </c>
      <c r="D50" s="73">
        <v>0.04</v>
      </c>
      <c r="E50" s="277"/>
      <c r="F50" s="72">
        <v>-0.01</v>
      </c>
      <c r="G50" s="73">
        <v>0.12</v>
      </c>
      <c r="H50" s="277"/>
      <c r="J50" s="24"/>
      <c r="M50" s="24"/>
    </row>
    <row r="51" spans="1:13" x14ac:dyDescent="0.2">
      <c r="A51" s="7"/>
      <c r="B51" s="36"/>
      <c r="C51" s="38" t="s">
        <v>246</v>
      </c>
      <c r="D51" s="38" t="s">
        <v>246</v>
      </c>
      <c r="E51" s="151" t="s">
        <v>246</v>
      </c>
      <c r="F51" s="38" t="s">
        <v>246</v>
      </c>
      <c r="G51" s="38" t="s">
        <v>246</v>
      </c>
      <c r="H51" s="151" t="s">
        <v>246</v>
      </c>
      <c r="J51" s="24"/>
      <c r="M51" s="24"/>
    </row>
    <row r="52" spans="1:13" ht="13.5" thickBot="1" x14ac:dyDescent="0.25">
      <c r="A52" s="7"/>
      <c r="B52" s="14" t="s">
        <v>37</v>
      </c>
      <c r="C52" s="15" t="s">
        <v>246</v>
      </c>
      <c r="D52" s="15" t="s">
        <v>246</v>
      </c>
      <c r="E52" s="16" t="s">
        <v>246</v>
      </c>
      <c r="F52" s="15" t="s">
        <v>246</v>
      </c>
      <c r="G52" s="15" t="s">
        <v>246</v>
      </c>
      <c r="H52" s="16" t="s">
        <v>246</v>
      </c>
      <c r="J52" s="24"/>
      <c r="M52" s="24"/>
    </row>
    <row r="53" spans="1:13" ht="26.25" thickBot="1" x14ac:dyDescent="0.25">
      <c r="A53" s="7"/>
      <c r="B53" s="17" t="s">
        <v>38</v>
      </c>
      <c r="C53" s="18" t="s">
        <v>3</v>
      </c>
      <c r="D53" s="19" t="s">
        <v>4</v>
      </c>
      <c r="E53" s="20" t="s">
        <v>5</v>
      </c>
      <c r="F53" s="18" t="s">
        <v>6</v>
      </c>
      <c r="G53" s="19" t="s">
        <v>7</v>
      </c>
      <c r="H53" s="20" t="s">
        <v>5</v>
      </c>
      <c r="I53" s="44"/>
      <c r="J53" s="24"/>
      <c r="L53" s="44"/>
      <c r="M53" s="24"/>
    </row>
    <row r="54" spans="1:13" x14ac:dyDescent="0.2">
      <c r="A54" s="7"/>
      <c r="B54" s="21" t="s">
        <v>39</v>
      </c>
      <c r="C54" s="22">
        <v>13.7</v>
      </c>
      <c r="D54" s="23">
        <v>8.4</v>
      </c>
      <c r="E54" s="157" t="s">
        <v>246</v>
      </c>
      <c r="F54" s="22">
        <v>35.299999999999997</v>
      </c>
      <c r="G54" s="23">
        <v>36.4</v>
      </c>
      <c r="H54" s="157" t="s">
        <v>246</v>
      </c>
      <c r="J54" s="24"/>
      <c r="M54" s="24"/>
    </row>
    <row r="55" spans="1:13" x14ac:dyDescent="0.2">
      <c r="A55" s="7"/>
      <c r="B55" s="59" t="s">
        <v>40</v>
      </c>
      <c r="C55" s="60">
        <v>-21.2</v>
      </c>
      <c r="D55" s="61">
        <v>-15</v>
      </c>
      <c r="E55" s="156" t="s">
        <v>246</v>
      </c>
      <c r="F55" s="60">
        <v>-29.1</v>
      </c>
      <c r="G55" s="61">
        <v>-15.7</v>
      </c>
      <c r="H55" s="156" t="s">
        <v>246</v>
      </c>
      <c r="J55" s="24"/>
      <c r="M55" s="24"/>
    </row>
    <row r="56" spans="1:13" x14ac:dyDescent="0.2">
      <c r="A56" s="7"/>
      <c r="B56" s="56" t="s">
        <v>9</v>
      </c>
      <c r="C56" s="62">
        <v>-3.3</v>
      </c>
      <c r="D56" s="63">
        <v>-3.8</v>
      </c>
      <c r="E56" s="236" t="s">
        <v>246</v>
      </c>
      <c r="F56" s="62">
        <v>-10.4</v>
      </c>
      <c r="G56" s="63">
        <v>-9.5</v>
      </c>
      <c r="H56" s="236" t="s">
        <v>246</v>
      </c>
      <c r="J56" s="24"/>
      <c r="M56" s="24"/>
    </row>
    <row r="57" spans="1:13" ht="13.5" thickBot="1" x14ac:dyDescent="0.25">
      <c r="A57" s="7"/>
      <c r="B57" s="74" t="s">
        <v>41</v>
      </c>
      <c r="C57" s="64">
        <v>-10.8</v>
      </c>
      <c r="D57" s="65">
        <v>-10.4</v>
      </c>
      <c r="E57" s="278" t="s">
        <v>246</v>
      </c>
      <c r="F57" s="64">
        <v>-4.2</v>
      </c>
      <c r="G57" s="65">
        <v>11.2</v>
      </c>
      <c r="H57" s="278" t="s">
        <v>246</v>
      </c>
      <c r="J57" s="24"/>
      <c r="M57" s="24"/>
    </row>
    <row r="58" spans="1:13" x14ac:dyDescent="0.2">
      <c r="A58" s="7"/>
      <c r="B58" s="279"/>
      <c r="C58" s="75" t="s">
        <v>246</v>
      </c>
      <c r="D58" s="75" t="s">
        <v>246</v>
      </c>
      <c r="E58" s="130" t="s">
        <v>246</v>
      </c>
      <c r="F58" s="75" t="s">
        <v>246</v>
      </c>
      <c r="G58" s="75" t="s">
        <v>246</v>
      </c>
      <c r="H58" s="130" t="s">
        <v>246</v>
      </c>
      <c r="J58" s="24"/>
      <c r="M58" s="24"/>
    </row>
    <row r="59" spans="1:13" x14ac:dyDescent="0.2">
      <c r="A59" s="7"/>
      <c r="B59" s="7"/>
      <c r="C59" s="8" t="s">
        <v>246</v>
      </c>
      <c r="D59" s="8" t="s">
        <v>246</v>
      </c>
      <c r="E59" s="76" t="s">
        <v>246</v>
      </c>
      <c r="F59" s="8" t="s">
        <v>246</v>
      </c>
      <c r="G59" s="8" t="s">
        <v>246</v>
      </c>
      <c r="H59" s="9" t="s">
        <v>246</v>
      </c>
      <c r="J59" s="24"/>
      <c r="M59" s="24"/>
    </row>
    <row r="60" spans="1:13" ht="13.5" thickBot="1" x14ac:dyDescent="0.25">
      <c r="A60" s="7"/>
      <c r="B60" s="14" t="s">
        <v>42</v>
      </c>
      <c r="C60" s="15" t="s">
        <v>246</v>
      </c>
      <c r="D60" s="15" t="s">
        <v>246</v>
      </c>
      <c r="E60" s="76" t="s">
        <v>246</v>
      </c>
      <c r="F60" s="8" t="s">
        <v>246</v>
      </c>
      <c r="G60" s="8" t="s">
        <v>246</v>
      </c>
      <c r="H60" s="9" t="s">
        <v>246</v>
      </c>
      <c r="J60" s="24"/>
      <c r="M60" s="24"/>
    </row>
    <row r="61" spans="1:13" ht="26.25" thickBot="1" x14ac:dyDescent="0.25">
      <c r="A61" s="7"/>
      <c r="B61" s="17" t="s">
        <v>38</v>
      </c>
      <c r="C61" s="18" t="s">
        <v>43</v>
      </c>
      <c r="D61" s="19" t="s">
        <v>44</v>
      </c>
      <c r="E61" s="76" t="s">
        <v>246</v>
      </c>
      <c r="F61" s="77" t="s">
        <v>246</v>
      </c>
      <c r="G61" s="77" t="s">
        <v>246</v>
      </c>
      <c r="H61" s="9" t="s">
        <v>246</v>
      </c>
      <c r="I61" s="44"/>
      <c r="J61" s="24"/>
      <c r="M61" s="24"/>
    </row>
    <row r="62" spans="1:13" x14ac:dyDescent="0.2">
      <c r="A62" s="7"/>
      <c r="B62" s="32" t="s">
        <v>39</v>
      </c>
      <c r="C62" s="22">
        <v>209.4</v>
      </c>
      <c r="D62" s="23">
        <v>172.1</v>
      </c>
      <c r="E62" s="280" t="s">
        <v>246</v>
      </c>
      <c r="F62" s="51" t="s">
        <v>246</v>
      </c>
      <c r="G62" s="51" t="s">
        <v>246</v>
      </c>
      <c r="H62" s="156" t="s">
        <v>246</v>
      </c>
      <c r="J62" s="24"/>
      <c r="M62" s="24"/>
    </row>
    <row r="63" spans="1:13" x14ac:dyDescent="0.2">
      <c r="A63" s="7"/>
      <c r="B63" s="7" t="s">
        <v>40</v>
      </c>
      <c r="C63" s="39">
        <v>6.4</v>
      </c>
      <c r="D63" s="8">
        <v>17.399999999999999</v>
      </c>
      <c r="E63" s="280" t="s">
        <v>246</v>
      </c>
      <c r="F63" s="51" t="s">
        <v>246</v>
      </c>
      <c r="G63" s="51" t="s">
        <v>246</v>
      </c>
      <c r="H63" s="156" t="s">
        <v>246</v>
      </c>
      <c r="J63" s="24"/>
      <c r="M63" s="24"/>
    </row>
    <row r="64" spans="1:13" x14ac:dyDescent="0.2">
      <c r="A64" s="7"/>
      <c r="B64" s="56" t="s">
        <v>9</v>
      </c>
      <c r="C64" s="27">
        <v>81.099999999999994</v>
      </c>
      <c r="D64" s="28">
        <v>91.4</v>
      </c>
      <c r="E64" s="280" t="s">
        <v>246</v>
      </c>
      <c r="F64" s="51" t="s">
        <v>246</v>
      </c>
      <c r="G64" s="51" t="s">
        <v>246</v>
      </c>
      <c r="H64" s="156" t="s">
        <v>246</v>
      </c>
      <c r="J64" s="24"/>
      <c r="M64" s="24"/>
    </row>
    <row r="65" spans="1:13" ht="13.5" thickBot="1" x14ac:dyDescent="0.25">
      <c r="A65" s="7"/>
      <c r="B65" s="78" t="s">
        <v>41</v>
      </c>
      <c r="C65" s="79">
        <v>296.89999999999998</v>
      </c>
      <c r="D65" s="80">
        <v>280.89999999999998</v>
      </c>
      <c r="E65" s="280" t="s">
        <v>246</v>
      </c>
      <c r="F65" s="51" t="s">
        <v>246</v>
      </c>
      <c r="G65" s="51" t="s">
        <v>246</v>
      </c>
      <c r="H65" s="156" t="s">
        <v>246</v>
      </c>
      <c r="J65" s="24"/>
      <c r="M65" s="24"/>
    </row>
    <row r="66" spans="1:13" s="81" customFormat="1" x14ac:dyDescent="0.2">
      <c r="A66" s="53"/>
      <c r="B66" s="47"/>
      <c r="C66" s="48" t="s">
        <v>246</v>
      </c>
      <c r="D66" s="48" t="s">
        <v>246</v>
      </c>
      <c r="E66" s="9" t="s">
        <v>246</v>
      </c>
      <c r="F66" s="52" t="s">
        <v>246</v>
      </c>
      <c r="G66" s="52" t="s">
        <v>246</v>
      </c>
      <c r="H66" s="9" t="s">
        <v>246</v>
      </c>
      <c r="J66" s="82"/>
      <c r="M66" s="82"/>
    </row>
    <row r="67" spans="1:13" s="81" customFormat="1" ht="13.5" thickBot="1" x14ac:dyDescent="0.25">
      <c r="A67" s="53"/>
      <c r="B67" s="83" t="s">
        <v>45</v>
      </c>
      <c r="C67" s="54" t="s">
        <v>246</v>
      </c>
      <c r="D67" s="54" t="s">
        <v>246</v>
      </c>
      <c r="E67" s="16" t="s">
        <v>246</v>
      </c>
      <c r="F67" s="54" t="s">
        <v>246</v>
      </c>
      <c r="G67" s="54" t="s">
        <v>246</v>
      </c>
      <c r="H67" s="16" t="s">
        <v>246</v>
      </c>
      <c r="J67" s="82"/>
      <c r="M67" s="82"/>
    </row>
    <row r="68" spans="1:13" s="81" customFormat="1" ht="26.25" thickBot="1" x14ac:dyDescent="0.25">
      <c r="A68" s="53"/>
      <c r="B68" s="17" t="s">
        <v>38</v>
      </c>
      <c r="C68" s="18" t="s">
        <v>3</v>
      </c>
      <c r="D68" s="19" t="s">
        <v>4</v>
      </c>
      <c r="E68" s="20" t="s">
        <v>5</v>
      </c>
      <c r="F68" s="18" t="s">
        <v>6</v>
      </c>
      <c r="G68" s="19" t="s">
        <v>7</v>
      </c>
      <c r="H68" s="20" t="s">
        <v>5</v>
      </c>
      <c r="I68" s="285"/>
      <c r="J68" s="82"/>
      <c r="L68" s="285"/>
      <c r="M68" s="82"/>
    </row>
    <row r="69" spans="1:13" x14ac:dyDescent="0.2">
      <c r="A69" s="7"/>
      <c r="B69" s="21" t="s">
        <v>46</v>
      </c>
      <c r="C69" s="22">
        <v>4.2</v>
      </c>
      <c r="D69" s="23">
        <v>17.8</v>
      </c>
      <c r="E69" s="281"/>
      <c r="F69" s="22">
        <v>10.4</v>
      </c>
      <c r="G69" s="23">
        <v>33.700000000000003</v>
      </c>
      <c r="H69" s="281"/>
      <c r="J69" s="24"/>
      <c r="M69" s="24"/>
    </row>
    <row r="70" spans="1:13" x14ac:dyDescent="0.2">
      <c r="A70" s="7"/>
      <c r="B70" s="56" t="s">
        <v>47</v>
      </c>
      <c r="C70" s="27">
        <v>2</v>
      </c>
      <c r="D70" s="28">
        <v>3.9</v>
      </c>
      <c r="E70" s="282"/>
      <c r="F70" s="27">
        <v>4.7</v>
      </c>
      <c r="G70" s="28">
        <v>8.6999999999999993</v>
      </c>
      <c r="H70" s="282"/>
      <c r="J70" s="24"/>
      <c r="M70" s="24"/>
    </row>
    <row r="71" spans="1:13" x14ac:dyDescent="0.2">
      <c r="A71" s="7"/>
      <c r="B71" s="84" t="s">
        <v>48</v>
      </c>
      <c r="C71" s="37">
        <v>6.1</v>
      </c>
      <c r="D71" s="38">
        <v>21.7</v>
      </c>
      <c r="E71" s="283"/>
      <c r="F71" s="37">
        <v>15.1</v>
      </c>
      <c r="G71" s="38">
        <v>42.4</v>
      </c>
      <c r="H71" s="283"/>
      <c r="J71" s="24"/>
      <c r="M71" s="24"/>
    </row>
    <row r="72" spans="1:13" x14ac:dyDescent="0.2">
      <c r="A72" s="7"/>
      <c r="B72" s="56" t="s">
        <v>49</v>
      </c>
      <c r="C72" s="27">
        <v>0</v>
      </c>
      <c r="D72" s="28">
        <v>2.9</v>
      </c>
      <c r="E72" s="282"/>
      <c r="F72" s="27">
        <v>1</v>
      </c>
      <c r="G72" s="28">
        <v>4.5</v>
      </c>
      <c r="H72" s="282"/>
      <c r="J72" s="24"/>
      <c r="M72" s="24"/>
    </row>
    <row r="73" spans="1:13" ht="13.5" thickBot="1" x14ac:dyDescent="0.25">
      <c r="A73" s="7"/>
      <c r="B73" s="78" t="s">
        <v>41</v>
      </c>
      <c r="C73" s="79">
        <v>6.1</v>
      </c>
      <c r="D73" s="80">
        <v>24.6</v>
      </c>
      <c r="E73" s="284"/>
      <c r="F73" s="79">
        <v>16</v>
      </c>
      <c r="G73" s="80">
        <v>46.9</v>
      </c>
      <c r="H73" s="284"/>
      <c r="J73" s="24"/>
      <c r="M73" s="24"/>
    </row>
    <row r="74" spans="1:13" x14ac:dyDescent="0.2">
      <c r="A74" s="7"/>
      <c r="B74" s="32"/>
      <c r="C74" s="23"/>
      <c r="D74" s="23"/>
      <c r="E74" s="157"/>
      <c r="F74" s="23"/>
      <c r="G74" s="23"/>
      <c r="H74" s="157"/>
      <c r="I74" s="7"/>
      <c r="J74" s="7"/>
      <c r="K74" s="7"/>
      <c r="L74" s="7"/>
      <c r="M74" s="7"/>
    </row>
    <row r="75" spans="1:13" x14ac:dyDescent="0.2">
      <c r="A75" s="7"/>
      <c r="B75" s="7"/>
      <c r="C75" s="8"/>
      <c r="D75" s="8"/>
      <c r="E75" s="9"/>
      <c r="F75" s="8"/>
      <c r="G75" s="8"/>
      <c r="H75" s="9"/>
      <c r="I75" s="7"/>
      <c r="J75" s="7"/>
      <c r="K75" s="7"/>
      <c r="L75" s="7"/>
      <c r="M75" s="7"/>
    </row>
    <row r="76" spans="1:13" x14ac:dyDescent="0.2">
      <c r="A76" s="7"/>
      <c r="B76" s="7"/>
      <c r="C76" s="8"/>
      <c r="D76" s="8"/>
      <c r="E76" s="9"/>
      <c r="F76" s="8"/>
      <c r="G76" s="8"/>
      <c r="H76" s="9"/>
      <c r="I76" s="7"/>
      <c r="J76" s="7"/>
      <c r="K76" s="7"/>
      <c r="L76" s="7"/>
      <c r="M76" s="7"/>
    </row>
    <row r="77" spans="1:13" x14ac:dyDescent="0.2">
      <c r="A77" s="7"/>
      <c r="B77" s="7"/>
      <c r="C77" s="8"/>
      <c r="D77" s="8"/>
      <c r="E77" s="9"/>
      <c r="F77" s="8"/>
      <c r="G77" s="8"/>
      <c r="H77" s="9"/>
      <c r="I77" s="7"/>
      <c r="J77" s="7"/>
      <c r="K77" s="7"/>
      <c r="L77" s="7"/>
      <c r="M77" s="7"/>
    </row>
    <row r="78" spans="1:13" x14ac:dyDescent="0.2">
      <c r="A78" s="7"/>
      <c r="B78" s="7"/>
      <c r="C78" s="8"/>
      <c r="D78" s="8"/>
      <c r="E78" s="9"/>
      <c r="F78" s="8"/>
      <c r="G78" s="8"/>
      <c r="H78" s="9"/>
      <c r="I78" s="7"/>
      <c r="J78" s="7"/>
      <c r="K78" s="7"/>
      <c r="L78" s="7"/>
      <c r="M78" s="7"/>
    </row>
  </sheetData>
  <pageMargins left="0.74803149606299213" right="0.74803149606299213" top="0.98425196850393704" bottom="0.98425196850393704" header="0.51181102362204722" footer="0.51181102362204722"/>
  <pageSetup scale="70" orientation="portrait" r:id="rId1"/>
  <headerFooter>
    <oddHeader>&amp;L&amp;"Calibri,Regular"Copyright © 2019 TomTom International B.V. All rights reserved.</oddHeader>
    <oddFooter>&amp;L&amp;"-,Bold"TomTom Investor Relations&amp;"Arial,Regular"
+31 20 757 5914&amp;R&amp;"Calibri,Bold"Page &amp;P of &amp;N</oddFooter>
  </headerFooter>
  <rowBreaks count="1" manualBreakCount="1">
    <brk id="66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6"/>
  <sheetViews>
    <sheetView showGridLines="0" showRuler="0" zoomScaleNormal="100" zoomScaleSheetLayoutView="85" workbookViewId="0"/>
  </sheetViews>
  <sheetFormatPr defaultColWidth="13.7109375" defaultRowHeight="12.75" x14ac:dyDescent="0.2"/>
  <cols>
    <col min="1" max="1" width="3.5703125" style="10" customWidth="1"/>
    <col min="2" max="2" width="72.140625" style="10" bestFit="1" customWidth="1"/>
    <col min="3" max="6" width="10.42578125" style="280" bestFit="1" customWidth="1"/>
    <col min="7" max="7" width="3.42578125" style="10" customWidth="1"/>
    <col min="8" max="16384" width="13.7109375" style="10"/>
  </cols>
  <sheetData>
    <row r="1" spans="1:10" x14ac:dyDescent="0.2">
      <c r="A1" s="7"/>
      <c r="B1" s="7"/>
      <c r="C1" s="156"/>
      <c r="D1" s="156"/>
      <c r="E1" s="156"/>
    </row>
    <row r="2" spans="1:10" ht="21" x14ac:dyDescent="0.35">
      <c r="A2" s="7"/>
      <c r="B2" s="11" t="s">
        <v>50</v>
      </c>
      <c r="C2" s="156"/>
      <c r="D2" s="156"/>
      <c r="E2" s="156"/>
    </row>
    <row r="3" spans="1:10" x14ac:dyDescent="0.2">
      <c r="A3" s="7"/>
      <c r="B3" s="12" t="str">
        <f>'1. Key figures table'!$B$3</f>
        <v>Second quarter and half year 2019 results</v>
      </c>
      <c r="C3" s="156"/>
      <c r="D3" s="156"/>
      <c r="E3" s="156"/>
    </row>
    <row r="4" spans="1:10" x14ac:dyDescent="0.2">
      <c r="A4" s="7"/>
      <c r="B4" s="14"/>
      <c r="C4" s="201"/>
      <c r="D4" s="201"/>
      <c r="E4" s="201"/>
    </row>
    <row r="5" spans="1:10" ht="30" customHeight="1" thickBot="1" x14ac:dyDescent="0.25">
      <c r="A5" s="53"/>
      <c r="B5" s="17" t="s">
        <v>51</v>
      </c>
      <c r="C5" s="87" t="str">
        <f>'1. Key figures table'!C6&amp;" Unaudited"</f>
        <v>Q2 '19 Unaudited</v>
      </c>
      <c r="D5" s="86" t="str">
        <f>'1. Key figures table'!D6&amp;" Unaudited"</f>
        <v>Q2 '18 Unaudited</v>
      </c>
      <c r="E5" s="87" t="str">
        <f>'1. Key figures table'!F6&amp;" Unaudited"</f>
        <v>H1 '19 Unaudited</v>
      </c>
      <c r="F5" s="86" t="str">
        <f>'1. Key figures table'!G6&amp;" Unaudited"</f>
        <v>H1 '18 Unaudited</v>
      </c>
    </row>
    <row r="6" spans="1:10" x14ac:dyDescent="0.2">
      <c r="A6" s="7"/>
      <c r="B6" s="66" t="s">
        <v>10</v>
      </c>
      <c r="C6" s="91">
        <v>210803</v>
      </c>
      <c r="D6" s="90">
        <v>187524</v>
      </c>
      <c r="E6" s="91">
        <v>380330</v>
      </c>
      <c r="F6" s="90">
        <v>336468</v>
      </c>
      <c r="G6" s="239"/>
      <c r="H6" s="239"/>
      <c r="I6" s="239"/>
      <c r="J6" s="239"/>
    </row>
    <row r="7" spans="1:10" x14ac:dyDescent="0.2">
      <c r="A7" s="7"/>
      <c r="B7" s="26" t="s">
        <v>54</v>
      </c>
      <c r="C7" s="101">
        <v>68759</v>
      </c>
      <c r="D7" s="100">
        <v>56237</v>
      </c>
      <c r="E7" s="101">
        <v>117032</v>
      </c>
      <c r="F7" s="100">
        <v>104557</v>
      </c>
      <c r="G7" s="239"/>
      <c r="H7" s="239"/>
      <c r="I7" s="239"/>
      <c r="J7" s="239"/>
    </row>
    <row r="8" spans="1:10" x14ac:dyDescent="0.2">
      <c r="A8" s="7"/>
      <c r="B8" s="143" t="s">
        <v>55</v>
      </c>
      <c r="C8" s="145">
        <v>142044</v>
      </c>
      <c r="D8" s="144">
        <v>131287</v>
      </c>
      <c r="E8" s="145">
        <v>263298</v>
      </c>
      <c r="F8" s="144">
        <v>231911</v>
      </c>
      <c r="G8" s="239"/>
      <c r="H8" s="239"/>
      <c r="I8" s="239"/>
      <c r="J8" s="239"/>
    </row>
    <row r="9" spans="1:10" x14ac:dyDescent="0.2">
      <c r="A9" s="7"/>
      <c r="B9" s="13"/>
      <c r="C9" s="97" t="s">
        <v>246</v>
      </c>
      <c r="D9" s="96" t="s">
        <v>246</v>
      </c>
      <c r="E9" s="97" t="s">
        <v>246</v>
      </c>
      <c r="F9" s="96" t="s">
        <v>246</v>
      </c>
      <c r="G9" s="239"/>
      <c r="H9" s="239"/>
      <c r="I9" s="239"/>
      <c r="J9" s="239"/>
    </row>
    <row r="10" spans="1:10" x14ac:dyDescent="0.2">
      <c r="A10" s="7"/>
      <c r="B10" s="7" t="s">
        <v>56</v>
      </c>
      <c r="C10" s="97">
        <v>78840</v>
      </c>
      <c r="D10" s="96">
        <v>52445</v>
      </c>
      <c r="E10" s="97">
        <v>151339</v>
      </c>
      <c r="F10" s="96">
        <v>98314</v>
      </c>
      <c r="G10" s="239"/>
      <c r="H10" s="239"/>
      <c r="I10" s="239"/>
      <c r="J10" s="239"/>
    </row>
    <row r="11" spans="1:10" x14ac:dyDescent="0.2">
      <c r="A11" s="7"/>
      <c r="B11" s="7" t="s">
        <v>57</v>
      </c>
      <c r="C11" s="97">
        <v>106561</v>
      </c>
      <c r="D11" s="96">
        <v>26105</v>
      </c>
      <c r="E11" s="97">
        <v>131035</v>
      </c>
      <c r="F11" s="96">
        <v>49874</v>
      </c>
      <c r="G11" s="239"/>
      <c r="H11" s="239"/>
      <c r="I11" s="239"/>
      <c r="J11" s="239"/>
    </row>
    <row r="12" spans="1:10" x14ac:dyDescent="0.2">
      <c r="A12" s="7"/>
      <c r="B12" s="7" t="s">
        <v>58</v>
      </c>
      <c r="C12" s="97">
        <v>6432</v>
      </c>
      <c r="D12" s="96">
        <v>7072</v>
      </c>
      <c r="E12" s="97">
        <v>13377</v>
      </c>
      <c r="F12" s="96">
        <v>13007</v>
      </c>
      <c r="G12" s="239"/>
      <c r="H12" s="239"/>
      <c r="I12" s="239"/>
      <c r="J12" s="239"/>
    </row>
    <row r="13" spans="1:10" x14ac:dyDescent="0.2">
      <c r="A13" s="7"/>
      <c r="B13" s="7" t="s">
        <v>59</v>
      </c>
      <c r="C13" s="97">
        <v>33170</v>
      </c>
      <c r="D13" s="96">
        <v>35434</v>
      </c>
      <c r="E13" s="97">
        <v>63699</v>
      </c>
      <c r="F13" s="96">
        <v>65266</v>
      </c>
      <c r="G13" s="239"/>
      <c r="H13" s="239"/>
      <c r="I13" s="239"/>
      <c r="J13" s="239"/>
    </row>
    <row r="14" spans="1:10" x14ac:dyDescent="0.2">
      <c r="A14" s="7"/>
      <c r="B14" s="143" t="s">
        <v>60</v>
      </c>
      <c r="C14" s="145">
        <v>225003</v>
      </c>
      <c r="D14" s="144">
        <v>121056</v>
      </c>
      <c r="E14" s="145">
        <v>359450</v>
      </c>
      <c r="F14" s="144">
        <v>226461</v>
      </c>
      <c r="G14" s="239"/>
      <c r="H14" s="239"/>
      <c r="I14" s="239"/>
      <c r="J14" s="239"/>
    </row>
    <row r="15" spans="1:10" x14ac:dyDescent="0.2">
      <c r="A15" s="7"/>
      <c r="B15" s="26"/>
      <c r="C15" s="101" t="s">
        <v>246</v>
      </c>
      <c r="D15" s="100" t="s">
        <v>246</v>
      </c>
      <c r="E15" s="101" t="s">
        <v>246</v>
      </c>
      <c r="F15" s="100" t="s">
        <v>246</v>
      </c>
      <c r="G15" s="239"/>
      <c r="H15" s="239"/>
      <c r="I15" s="239"/>
      <c r="J15" s="239"/>
    </row>
    <row r="16" spans="1:10" x14ac:dyDescent="0.2">
      <c r="A16" s="7"/>
      <c r="B16" s="143" t="s">
        <v>61</v>
      </c>
      <c r="C16" s="145">
        <v>-82959</v>
      </c>
      <c r="D16" s="144">
        <v>10231</v>
      </c>
      <c r="E16" s="145">
        <v>-96152</v>
      </c>
      <c r="F16" s="144">
        <v>5450</v>
      </c>
      <c r="G16" s="239"/>
      <c r="H16" s="239"/>
      <c r="I16" s="239"/>
      <c r="J16" s="239"/>
    </row>
    <row r="17" spans="1:10" x14ac:dyDescent="0.2">
      <c r="A17" s="7"/>
      <c r="B17" s="13"/>
      <c r="C17" s="97" t="s">
        <v>246</v>
      </c>
      <c r="D17" s="96" t="s">
        <v>246</v>
      </c>
      <c r="E17" s="97" t="s">
        <v>246</v>
      </c>
      <c r="F17" s="96" t="s">
        <v>246</v>
      </c>
      <c r="G17" s="239"/>
      <c r="H17" s="239"/>
      <c r="I17" s="239"/>
      <c r="J17" s="239"/>
    </row>
    <row r="18" spans="1:10" x14ac:dyDescent="0.2">
      <c r="A18" s="7"/>
      <c r="B18" s="26" t="s">
        <v>62</v>
      </c>
      <c r="C18" s="101">
        <v>386</v>
      </c>
      <c r="D18" s="100">
        <v>917</v>
      </c>
      <c r="E18" s="101">
        <v>-1866</v>
      </c>
      <c r="F18" s="100">
        <v>1537</v>
      </c>
      <c r="G18" s="239"/>
      <c r="H18" s="239"/>
      <c r="I18" s="239"/>
      <c r="J18" s="239"/>
    </row>
    <row r="19" spans="1:10" x14ac:dyDescent="0.2">
      <c r="A19" s="7"/>
      <c r="B19" s="143" t="s">
        <v>63</v>
      </c>
      <c r="C19" s="145">
        <v>-82573</v>
      </c>
      <c r="D19" s="144">
        <v>11148</v>
      </c>
      <c r="E19" s="145">
        <v>-98018</v>
      </c>
      <c r="F19" s="144">
        <v>6987</v>
      </c>
      <c r="G19" s="239"/>
      <c r="H19" s="239"/>
      <c r="I19" s="239"/>
      <c r="J19" s="239"/>
    </row>
    <row r="20" spans="1:10" x14ac:dyDescent="0.2">
      <c r="A20" s="7"/>
      <c r="B20" s="13"/>
      <c r="C20" s="97" t="s">
        <v>246</v>
      </c>
      <c r="D20" s="96" t="s">
        <v>246</v>
      </c>
      <c r="E20" s="97" t="s">
        <v>246</v>
      </c>
      <c r="F20" s="96" t="s">
        <v>246</v>
      </c>
      <c r="G20" s="239"/>
      <c r="H20" s="239"/>
      <c r="I20" s="239"/>
      <c r="J20" s="239"/>
    </row>
    <row r="21" spans="1:10" x14ac:dyDescent="0.2">
      <c r="A21" s="7"/>
      <c r="B21" s="26" t="s">
        <v>64</v>
      </c>
      <c r="C21" s="101">
        <v>17319</v>
      </c>
      <c r="D21" s="100">
        <v>-3334</v>
      </c>
      <c r="E21" s="101">
        <v>17439</v>
      </c>
      <c r="F21" s="100">
        <v>-5202</v>
      </c>
      <c r="G21" s="239"/>
      <c r="H21" s="239"/>
      <c r="I21" s="239"/>
      <c r="J21" s="239"/>
    </row>
    <row r="22" spans="1:10" x14ac:dyDescent="0.2">
      <c r="A22" s="7"/>
      <c r="B22" s="143" t="s">
        <v>31</v>
      </c>
      <c r="C22" s="145">
        <v>-65254</v>
      </c>
      <c r="D22" s="144">
        <v>7814</v>
      </c>
      <c r="E22" s="145">
        <v>-80579</v>
      </c>
      <c r="F22" s="144">
        <v>1785</v>
      </c>
      <c r="G22" s="239"/>
      <c r="H22" s="239"/>
      <c r="I22" s="239"/>
      <c r="J22" s="239"/>
    </row>
    <row r="23" spans="1:10" x14ac:dyDescent="0.2">
      <c r="A23" s="7"/>
      <c r="B23" s="13"/>
      <c r="C23" s="119" t="s">
        <v>246</v>
      </c>
      <c r="D23" s="118" t="s">
        <v>246</v>
      </c>
      <c r="E23" s="119" t="s">
        <v>246</v>
      </c>
      <c r="F23" s="118" t="s">
        <v>246</v>
      </c>
      <c r="G23" s="239"/>
      <c r="H23" s="239"/>
      <c r="I23" s="239"/>
      <c r="J23" s="239"/>
    </row>
    <row r="24" spans="1:10" x14ac:dyDescent="0.2">
      <c r="A24" s="7"/>
      <c r="B24" s="7" t="s">
        <v>65</v>
      </c>
      <c r="C24" s="97">
        <v>0</v>
      </c>
      <c r="D24" s="96">
        <v>11974</v>
      </c>
      <c r="E24" s="97">
        <v>18615</v>
      </c>
      <c r="F24" s="96">
        <v>24390</v>
      </c>
      <c r="G24" s="239"/>
      <c r="H24" s="239"/>
      <c r="I24" s="239"/>
      <c r="J24" s="239"/>
    </row>
    <row r="25" spans="1:10" x14ac:dyDescent="0.2">
      <c r="A25" s="7"/>
      <c r="B25" s="26" t="s">
        <v>66</v>
      </c>
      <c r="C25" s="101">
        <v>807237</v>
      </c>
      <c r="D25" s="100">
        <v>0</v>
      </c>
      <c r="E25" s="101">
        <v>807237</v>
      </c>
      <c r="F25" s="100">
        <v>0</v>
      </c>
      <c r="G25" s="239"/>
      <c r="H25" s="239"/>
      <c r="I25" s="239"/>
      <c r="J25" s="239"/>
    </row>
    <row r="26" spans="1:10" x14ac:dyDescent="0.2">
      <c r="A26" s="7"/>
      <c r="B26" s="143" t="s">
        <v>67</v>
      </c>
      <c r="C26" s="145">
        <v>807237</v>
      </c>
      <c r="D26" s="144">
        <v>11974</v>
      </c>
      <c r="E26" s="145">
        <v>825852</v>
      </c>
      <c r="F26" s="144">
        <v>24390</v>
      </c>
      <c r="G26" s="239"/>
      <c r="H26" s="239"/>
      <c r="I26" s="239"/>
      <c r="J26" s="239"/>
    </row>
    <row r="27" spans="1:10" x14ac:dyDescent="0.2">
      <c r="A27" s="7"/>
      <c r="B27" s="159"/>
      <c r="C27" s="136" t="s">
        <v>246</v>
      </c>
      <c r="D27" s="135" t="s">
        <v>246</v>
      </c>
      <c r="E27" s="136" t="s">
        <v>246</v>
      </c>
      <c r="F27" s="135" t="s">
        <v>246</v>
      </c>
      <c r="G27" s="239"/>
      <c r="H27" s="239"/>
      <c r="I27" s="239"/>
      <c r="J27" s="239"/>
    </row>
    <row r="28" spans="1:10" ht="13.5" thickBot="1" x14ac:dyDescent="0.25">
      <c r="A28" s="7"/>
      <c r="B28" s="78" t="s">
        <v>15</v>
      </c>
      <c r="C28" s="105">
        <v>741983</v>
      </c>
      <c r="D28" s="104">
        <v>19788</v>
      </c>
      <c r="E28" s="105">
        <v>745273</v>
      </c>
      <c r="F28" s="104">
        <v>26175</v>
      </c>
      <c r="G28" s="239"/>
      <c r="H28" s="239"/>
      <c r="I28" s="239"/>
      <c r="J28" s="239"/>
    </row>
    <row r="29" spans="1:10" x14ac:dyDescent="0.2">
      <c r="A29" s="7"/>
      <c r="B29" s="32"/>
      <c r="C29" s="91"/>
      <c r="D29" s="90"/>
      <c r="E29" s="91"/>
      <c r="F29" s="90"/>
      <c r="G29" s="239"/>
      <c r="H29" s="239"/>
      <c r="I29" s="239"/>
      <c r="J29" s="239"/>
    </row>
    <row r="30" spans="1:10" ht="13.5" thickBot="1" x14ac:dyDescent="0.25">
      <c r="A30" s="7"/>
      <c r="B30" s="14" t="s">
        <v>15</v>
      </c>
      <c r="C30" s="240"/>
      <c r="D30" s="233"/>
      <c r="E30" s="240"/>
      <c r="F30" s="233"/>
      <c r="G30" s="239"/>
      <c r="H30" s="239"/>
      <c r="I30" s="239"/>
      <c r="J30" s="239"/>
    </row>
    <row r="31" spans="1:10" x14ac:dyDescent="0.2">
      <c r="A31" s="7"/>
      <c r="B31" s="32" t="s">
        <v>68</v>
      </c>
      <c r="C31" s="91"/>
      <c r="D31" s="90"/>
      <c r="E31" s="91"/>
      <c r="F31" s="90"/>
      <c r="G31" s="239"/>
      <c r="H31" s="239"/>
      <c r="I31" s="239"/>
      <c r="J31" s="239"/>
    </row>
    <row r="32" spans="1:10" x14ac:dyDescent="0.2">
      <c r="A32" s="7"/>
      <c r="B32" s="7" t="s">
        <v>69</v>
      </c>
      <c r="C32" s="97">
        <v>741983</v>
      </c>
      <c r="D32" s="96">
        <v>19873</v>
      </c>
      <c r="E32" s="97">
        <v>745273</v>
      </c>
      <c r="F32" s="96">
        <v>26272</v>
      </c>
      <c r="G32" s="239"/>
      <c r="H32" s="239"/>
      <c r="I32" s="239"/>
      <c r="J32" s="239"/>
    </row>
    <row r="33" spans="1:10" x14ac:dyDescent="0.2">
      <c r="A33" s="7"/>
      <c r="B33" s="26" t="s">
        <v>70</v>
      </c>
      <c r="C33" s="101">
        <v>0</v>
      </c>
      <c r="D33" s="100">
        <v>-85</v>
      </c>
      <c r="E33" s="101">
        <v>0</v>
      </c>
      <c r="F33" s="100">
        <v>-97</v>
      </c>
      <c r="G33" s="239"/>
      <c r="H33" s="239"/>
      <c r="I33" s="239"/>
      <c r="J33" s="239"/>
    </row>
    <row r="34" spans="1:10" ht="13.5" thickBot="1" x14ac:dyDescent="0.25">
      <c r="A34" s="7"/>
      <c r="B34" s="78" t="s">
        <v>15</v>
      </c>
      <c r="C34" s="105">
        <v>741983</v>
      </c>
      <c r="D34" s="104">
        <v>19788</v>
      </c>
      <c r="E34" s="105">
        <v>745273</v>
      </c>
      <c r="F34" s="104">
        <v>26175</v>
      </c>
      <c r="G34" s="239"/>
      <c r="H34" s="239"/>
      <c r="I34" s="239"/>
      <c r="J34" s="239"/>
    </row>
    <row r="35" spans="1:10" x14ac:dyDescent="0.2">
      <c r="A35" s="7"/>
      <c r="B35" s="66"/>
      <c r="C35" s="158"/>
      <c r="D35" s="157"/>
      <c r="E35" s="158"/>
      <c r="F35" s="157"/>
    </row>
    <row r="36" spans="1:10" x14ac:dyDescent="0.2">
      <c r="A36" s="7"/>
      <c r="B36" s="159" t="s">
        <v>71</v>
      </c>
      <c r="C36" s="241"/>
      <c r="D36" s="236"/>
      <c r="E36" s="241"/>
      <c r="F36" s="236"/>
    </row>
    <row r="37" spans="1:10" x14ac:dyDescent="0.2">
      <c r="A37" s="7"/>
      <c r="B37" s="36" t="s">
        <v>72</v>
      </c>
      <c r="C37" s="242">
        <v>3.88</v>
      </c>
      <c r="D37" s="243">
        <v>0.09</v>
      </c>
      <c r="E37" s="242">
        <v>3.53</v>
      </c>
      <c r="F37" s="243">
        <v>0.11</v>
      </c>
    </row>
    <row r="38" spans="1:10" ht="13.5" thickBot="1" x14ac:dyDescent="0.25">
      <c r="A38" s="7"/>
      <c r="B38" s="85" t="s">
        <v>73</v>
      </c>
      <c r="C38" s="244">
        <v>3.85</v>
      </c>
      <c r="D38" s="245">
        <v>0.09</v>
      </c>
      <c r="E38" s="244">
        <v>3.5</v>
      </c>
      <c r="F38" s="245">
        <v>0.11</v>
      </c>
    </row>
    <row r="39" spans="1:10" x14ac:dyDescent="0.2">
      <c r="A39" s="7"/>
      <c r="B39" s="32"/>
      <c r="C39" s="158" t="s">
        <v>246</v>
      </c>
      <c r="D39" s="157" t="s">
        <v>246</v>
      </c>
      <c r="E39" s="158" t="s">
        <v>246</v>
      </c>
      <c r="F39" s="157" t="s">
        <v>246</v>
      </c>
    </row>
    <row r="40" spans="1:10" x14ac:dyDescent="0.2">
      <c r="A40" s="7"/>
      <c r="B40" s="159" t="s">
        <v>74</v>
      </c>
      <c r="C40" s="241" t="s">
        <v>246</v>
      </c>
      <c r="D40" s="236" t="s">
        <v>246</v>
      </c>
      <c r="E40" s="241" t="s">
        <v>246</v>
      </c>
      <c r="F40" s="236" t="s">
        <v>246</v>
      </c>
    </row>
    <row r="41" spans="1:10" x14ac:dyDescent="0.2">
      <c r="A41" s="7"/>
      <c r="B41" s="36" t="s">
        <v>72</v>
      </c>
      <c r="C41" s="242">
        <v>-0.34</v>
      </c>
      <c r="D41" s="243">
        <v>0.03</v>
      </c>
      <c r="E41" s="242">
        <v>-0.38</v>
      </c>
      <c r="F41" s="246">
        <v>0.01</v>
      </c>
    </row>
    <row r="42" spans="1:10" ht="15.75" thickBot="1" x14ac:dyDescent="0.25">
      <c r="A42" s="7"/>
      <c r="B42" s="85" t="s">
        <v>252</v>
      </c>
      <c r="C42" s="244">
        <v>-0.34</v>
      </c>
      <c r="D42" s="245">
        <v>0.03</v>
      </c>
      <c r="E42" s="244">
        <v>-0.38</v>
      </c>
      <c r="F42" s="247">
        <v>0.01</v>
      </c>
    </row>
    <row r="43" spans="1:10" x14ac:dyDescent="0.2">
      <c r="A43" s="7"/>
      <c r="B43" s="383" t="s">
        <v>251</v>
      </c>
      <c r="C43" s="383"/>
      <c r="D43" s="383"/>
      <c r="E43" s="156"/>
    </row>
    <row r="44" spans="1:10" x14ac:dyDescent="0.2">
      <c r="A44" s="7"/>
      <c r="B44" s="383"/>
      <c r="C44" s="383"/>
      <c r="D44" s="383"/>
      <c r="E44" s="156"/>
    </row>
    <row r="45" spans="1:10" x14ac:dyDescent="0.2">
      <c r="A45" s="7"/>
      <c r="B45" s="383"/>
      <c r="C45" s="383"/>
      <c r="D45" s="383"/>
      <c r="E45" s="156"/>
    </row>
    <row r="46" spans="1:10" x14ac:dyDescent="0.2">
      <c r="A46" s="7"/>
      <c r="B46" s="7"/>
      <c r="C46" s="156"/>
      <c r="D46" s="156"/>
      <c r="E46" s="156"/>
    </row>
  </sheetData>
  <mergeCells count="1">
    <mergeCell ref="B43:D45"/>
  </mergeCells>
  <pageMargins left="0.74803149606299213" right="0.74803149606299213" top="0.98425196850393704" bottom="0.98425196850393704" header="0.51181102362204722" footer="0.51181102362204722"/>
  <pageSetup scale="72" orientation="portrait" r:id="rId1"/>
  <headerFooter>
    <oddHeader>&amp;L&amp;"Calibri,Regular"Copyright © 2019 TomTom International B.V. All rights reserved.</oddHeader>
    <oddFooter>&amp;L&amp;"-,Bold"TomTom Investor Relations&amp;"Arial,Regular"
+31 20 757 5914&amp;R&amp;"Calibri,Bold"Page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6"/>
  <sheetViews>
    <sheetView showGridLines="0" showRuler="0" zoomScaleNormal="100" zoomScaleSheetLayoutView="85" workbookViewId="0"/>
  </sheetViews>
  <sheetFormatPr defaultColWidth="13.7109375" defaultRowHeight="12.75" x14ac:dyDescent="0.2"/>
  <cols>
    <col min="1" max="1" width="3.85546875" style="10" customWidth="1"/>
    <col min="2" max="2" width="59.85546875" style="295" customWidth="1"/>
    <col min="3" max="6" width="12.85546875" style="280" customWidth="1"/>
    <col min="7" max="7" width="4" style="10" customWidth="1"/>
    <col min="8" max="16384" width="13.7109375" style="10"/>
  </cols>
  <sheetData>
    <row r="1" spans="1:6" x14ac:dyDescent="0.2">
      <c r="A1" s="7"/>
      <c r="B1" s="287"/>
      <c r="C1" s="156"/>
      <c r="D1" s="156"/>
      <c r="E1" s="156"/>
      <c r="F1" s="156"/>
    </row>
    <row r="2" spans="1:6" ht="21" x14ac:dyDescent="0.35">
      <c r="A2" s="7"/>
      <c r="B2" s="140" t="s">
        <v>50</v>
      </c>
      <c r="C2" s="156"/>
      <c r="D2" s="156"/>
      <c r="E2" s="156"/>
      <c r="F2" s="156"/>
    </row>
    <row r="3" spans="1:6" x14ac:dyDescent="0.2">
      <c r="A3" s="7"/>
      <c r="B3" s="288" t="str">
        <f>'1. Key figures table'!$B$3</f>
        <v>Second quarter and half year 2019 results</v>
      </c>
      <c r="C3" s="156"/>
      <c r="D3" s="156"/>
      <c r="E3" s="156"/>
      <c r="F3" s="156"/>
    </row>
    <row r="4" spans="1:6" x14ac:dyDescent="0.2">
      <c r="A4" s="7"/>
      <c r="B4" s="289"/>
      <c r="C4" s="201"/>
      <c r="D4" s="201"/>
      <c r="E4" s="201"/>
      <c r="F4" s="201"/>
    </row>
    <row r="5" spans="1:6" ht="28.5" customHeight="1" x14ac:dyDescent="0.2">
      <c r="A5" s="53"/>
      <c r="B5" s="290" t="s">
        <v>51</v>
      </c>
      <c r="C5" s="87" t="str">
        <f>'1. Key figures table'!C6&amp;" Unaudited"</f>
        <v>Q2 '19 Unaudited</v>
      </c>
      <c r="D5" s="86" t="str">
        <f>'1. Key figures table'!D6&amp;" Unaudited"</f>
        <v>Q2 '18 Unaudited</v>
      </c>
      <c r="E5" s="87" t="str">
        <f>'1. Key figures table'!F6&amp;" Unaudited"</f>
        <v>H1 '19 Unaudited</v>
      </c>
      <c r="F5" s="86" t="str">
        <f>'1. Key figures table'!G6&amp;" Unaudited"</f>
        <v>H1 '18 Unaudited</v>
      </c>
    </row>
    <row r="6" spans="1:6" x14ac:dyDescent="0.2">
      <c r="A6" s="7"/>
      <c r="B6" s="291" t="s">
        <v>15</v>
      </c>
      <c r="C6" s="91">
        <v>741983</v>
      </c>
      <c r="D6" s="90">
        <v>19788</v>
      </c>
      <c r="E6" s="91">
        <v>745273</v>
      </c>
      <c r="F6" s="90">
        <v>26175</v>
      </c>
    </row>
    <row r="7" spans="1:6" x14ac:dyDescent="0.2">
      <c r="A7" s="7"/>
      <c r="B7" s="292"/>
      <c r="C7" s="97" t="s">
        <v>246</v>
      </c>
      <c r="D7" s="96" t="s">
        <v>246</v>
      </c>
      <c r="E7" s="97" t="s">
        <v>246</v>
      </c>
      <c r="F7" s="96" t="s">
        <v>246</v>
      </c>
    </row>
    <row r="8" spans="1:6" x14ac:dyDescent="0.2">
      <c r="A8" s="7"/>
      <c r="B8" s="293" t="s">
        <v>75</v>
      </c>
      <c r="C8" s="119" t="s">
        <v>246</v>
      </c>
      <c r="D8" s="118" t="s">
        <v>246</v>
      </c>
      <c r="E8" s="119" t="s">
        <v>246</v>
      </c>
      <c r="F8" s="118" t="s">
        <v>246</v>
      </c>
    </row>
    <row r="9" spans="1:6" x14ac:dyDescent="0.2">
      <c r="A9" s="7"/>
      <c r="B9" s="294" t="s">
        <v>76</v>
      </c>
      <c r="C9" s="97" t="s">
        <v>246</v>
      </c>
      <c r="D9" s="96" t="s">
        <v>246</v>
      </c>
      <c r="E9" s="97" t="s">
        <v>246</v>
      </c>
      <c r="F9" s="96" t="s">
        <v>246</v>
      </c>
    </row>
    <row r="10" spans="1:6" x14ac:dyDescent="0.2">
      <c r="A10" s="7"/>
      <c r="B10" s="295" t="s">
        <v>77</v>
      </c>
      <c r="C10" s="97">
        <v>-672</v>
      </c>
      <c r="D10" s="96">
        <v>0</v>
      </c>
      <c r="E10" s="97">
        <v>-672</v>
      </c>
      <c r="F10" s="96">
        <v>0</v>
      </c>
    </row>
    <row r="11" spans="1:6" x14ac:dyDescent="0.2">
      <c r="A11" s="7"/>
      <c r="C11" s="97" t="s">
        <v>246</v>
      </c>
      <c r="D11" s="96" t="s">
        <v>246</v>
      </c>
      <c r="E11" s="97" t="s">
        <v>246</v>
      </c>
      <c r="F11" s="96" t="s">
        <v>246</v>
      </c>
    </row>
    <row r="12" spans="1:6" x14ac:dyDescent="0.2">
      <c r="A12" s="7"/>
      <c r="B12" s="294" t="s">
        <v>78</v>
      </c>
      <c r="C12" s="97" t="s">
        <v>246</v>
      </c>
      <c r="D12" s="96" t="s">
        <v>246</v>
      </c>
      <c r="E12" s="97" t="s">
        <v>246</v>
      </c>
      <c r="F12" s="96" t="s">
        <v>246</v>
      </c>
    </row>
    <row r="13" spans="1:6" x14ac:dyDescent="0.2">
      <c r="A13" s="7"/>
      <c r="B13" s="295" t="s">
        <v>79</v>
      </c>
      <c r="C13" s="97">
        <v>-2319</v>
      </c>
      <c r="D13" s="96">
        <v>1302</v>
      </c>
      <c r="E13" s="97">
        <v>-740</v>
      </c>
      <c r="F13" s="96">
        <v>-2683</v>
      </c>
    </row>
    <row r="14" spans="1:6" x14ac:dyDescent="0.2">
      <c r="A14" s="7"/>
      <c r="B14" s="296" t="s">
        <v>80</v>
      </c>
      <c r="C14" s="101">
        <v>793</v>
      </c>
      <c r="D14" s="100">
        <v>0</v>
      </c>
      <c r="E14" s="101">
        <v>793</v>
      </c>
      <c r="F14" s="100">
        <v>0</v>
      </c>
    </row>
    <row r="15" spans="1:6" x14ac:dyDescent="0.2">
      <c r="A15" s="7"/>
      <c r="B15" s="297" t="s">
        <v>256</v>
      </c>
      <c r="C15" s="145">
        <v>-2198</v>
      </c>
      <c r="D15" s="144">
        <v>1302</v>
      </c>
      <c r="E15" s="145">
        <v>-619</v>
      </c>
      <c r="F15" s="144">
        <v>-2683</v>
      </c>
    </row>
    <row r="16" spans="1:6" x14ac:dyDescent="0.2">
      <c r="A16" s="7"/>
      <c r="B16" s="298"/>
      <c r="C16" s="101" t="s">
        <v>246</v>
      </c>
      <c r="D16" s="100" t="s">
        <v>246</v>
      </c>
      <c r="E16" s="101" t="s">
        <v>246</v>
      </c>
      <c r="F16" s="100" t="s">
        <v>246</v>
      </c>
    </row>
    <row r="17" spans="1:6" x14ac:dyDescent="0.2">
      <c r="A17" s="7"/>
      <c r="B17" s="299" t="s">
        <v>81</v>
      </c>
      <c r="C17" s="105">
        <v>739785</v>
      </c>
      <c r="D17" s="104">
        <v>21090</v>
      </c>
      <c r="E17" s="105">
        <v>744654</v>
      </c>
      <c r="F17" s="104">
        <v>23492</v>
      </c>
    </row>
    <row r="18" spans="1:6" x14ac:dyDescent="0.2">
      <c r="A18" s="7"/>
      <c r="B18" s="300"/>
      <c r="C18" s="91" t="s">
        <v>246</v>
      </c>
      <c r="D18" s="90" t="s">
        <v>246</v>
      </c>
      <c r="E18" s="91" t="s">
        <v>246</v>
      </c>
      <c r="F18" s="90" t="s">
        <v>246</v>
      </c>
    </row>
    <row r="19" spans="1:6" x14ac:dyDescent="0.2">
      <c r="A19" s="7"/>
      <c r="B19" s="292" t="s">
        <v>68</v>
      </c>
      <c r="C19" s="97" t="s">
        <v>246</v>
      </c>
      <c r="D19" s="96" t="s">
        <v>246</v>
      </c>
      <c r="E19" s="97" t="s">
        <v>246</v>
      </c>
      <c r="F19" s="96" t="s">
        <v>246</v>
      </c>
    </row>
    <row r="20" spans="1:6" x14ac:dyDescent="0.2">
      <c r="A20" s="7"/>
      <c r="B20" s="292" t="s">
        <v>69</v>
      </c>
      <c r="C20" s="97">
        <v>739785</v>
      </c>
      <c r="D20" s="96">
        <v>21361</v>
      </c>
      <c r="E20" s="97">
        <v>744654</v>
      </c>
      <c r="F20" s="96">
        <v>23784</v>
      </c>
    </row>
    <row r="21" spans="1:6" x14ac:dyDescent="0.2">
      <c r="A21" s="7"/>
      <c r="B21" s="298" t="s">
        <v>70</v>
      </c>
      <c r="C21" s="101">
        <v>0</v>
      </c>
      <c r="D21" s="100">
        <v>-271</v>
      </c>
      <c r="E21" s="101">
        <v>0</v>
      </c>
      <c r="F21" s="100">
        <v>-292</v>
      </c>
    </row>
    <row r="22" spans="1:6" ht="13.5" thickBot="1" x14ac:dyDescent="0.25">
      <c r="A22" s="7"/>
      <c r="B22" s="299" t="str">
        <f>B17</f>
        <v>TOTAL COMPREHENSIVE INCOME FOR THE PERIOD</v>
      </c>
      <c r="C22" s="105">
        <v>739785</v>
      </c>
      <c r="D22" s="104">
        <v>21090</v>
      </c>
      <c r="E22" s="105">
        <v>744654</v>
      </c>
      <c r="F22" s="104">
        <v>23492</v>
      </c>
    </row>
    <row r="23" spans="1:6" ht="16.5" customHeight="1" x14ac:dyDescent="0.2">
      <c r="A23" s="7"/>
      <c r="B23" s="384" t="s">
        <v>265</v>
      </c>
      <c r="C23" s="385"/>
      <c r="D23" s="385"/>
      <c r="E23" s="369"/>
      <c r="F23" s="369"/>
    </row>
    <row r="24" spans="1:6" x14ac:dyDescent="0.2">
      <c r="A24" s="7"/>
      <c r="B24" s="306"/>
      <c r="C24" s="307"/>
      <c r="D24" s="307"/>
      <c r="E24" s="307"/>
      <c r="F24" s="307"/>
    </row>
    <row r="25" spans="1:6" x14ac:dyDescent="0.2">
      <c r="A25" s="7"/>
      <c r="E25" s="156"/>
      <c r="F25" s="156"/>
    </row>
    <row r="26" spans="1:6" x14ac:dyDescent="0.2">
      <c r="A26" s="7"/>
      <c r="B26" s="287"/>
      <c r="C26" s="156"/>
      <c r="D26" s="156"/>
      <c r="E26" s="156"/>
      <c r="F26" s="156"/>
    </row>
  </sheetData>
  <mergeCells count="1">
    <mergeCell ref="B23:D23"/>
  </mergeCells>
  <pageMargins left="0.74803149606299213" right="0.74803149606299213" top="0.98425196850393704" bottom="0.98425196850393704" header="0.51181102362204722" footer="0.51181102362204722"/>
  <pageSetup scale="72" orientation="portrait" r:id="rId1"/>
  <headerFooter>
    <oddHeader>&amp;L&amp;"Calibri,Regular"Copyright © 2019 TomTom International B.V. All rights reserved.</oddHeader>
    <oddFooter>&amp;L&amp;"-,Bold"TomTom Investor Relations&amp;"Arial,Regular"
+31 20 757 5914&amp;R&amp;"Calibri,Bold"Page 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7"/>
  <sheetViews>
    <sheetView showGridLines="0" showRuler="0" zoomScaleNormal="100" zoomScaleSheetLayoutView="85" workbookViewId="0"/>
  </sheetViews>
  <sheetFormatPr defaultColWidth="13.7109375" defaultRowHeight="12.75" x14ac:dyDescent="0.2"/>
  <cols>
    <col min="1" max="1" width="3.85546875" style="10" customWidth="1"/>
    <col min="2" max="2" width="58.7109375" style="10" bestFit="1" customWidth="1"/>
    <col min="3" max="3" width="11.42578125" style="10" bestFit="1" customWidth="1"/>
    <col min="4" max="4" width="16.140625" style="10" bestFit="1" customWidth="1"/>
    <col min="5" max="5" width="3.85546875" style="10" customWidth="1"/>
    <col min="6" max="16384" width="13.7109375" style="10"/>
  </cols>
  <sheetData>
    <row r="1" spans="1:5" x14ac:dyDescent="0.2">
      <c r="A1" s="7"/>
      <c r="B1" s="7"/>
      <c r="C1" s="7"/>
      <c r="D1" s="7"/>
      <c r="E1" s="7"/>
    </row>
    <row r="2" spans="1:5" ht="21" x14ac:dyDescent="0.35">
      <c r="A2" s="7"/>
      <c r="B2" s="386" t="s">
        <v>82</v>
      </c>
      <c r="C2" s="386"/>
      <c r="D2" s="7"/>
      <c r="E2" s="7"/>
    </row>
    <row r="3" spans="1:5" x14ac:dyDescent="0.2">
      <c r="A3" s="7"/>
      <c r="B3" s="238" t="str">
        <f>'1. Key figures table'!$B$3</f>
        <v>Second quarter and half year 2019 results</v>
      </c>
      <c r="C3" s="7"/>
      <c r="D3" s="7"/>
      <c r="E3" s="7"/>
    </row>
    <row r="4" spans="1:5" ht="13.5" thickBot="1" x14ac:dyDescent="0.25">
      <c r="A4" s="7"/>
      <c r="B4" s="14"/>
      <c r="C4" s="85"/>
      <c r="D4" s="85"/>
      <c r="E4" s="7"/>
    </row>
    <row r="5" spans="1:5" ht="26.25" thickBot="1" x14ac:dyDescent="0.25">
      <c r="A5" s="53"/>
      <c r="B5" s="17" t="s">
        <v>51</v>
      </c>
      <c r="C5" s="87" t="str">
        <f>TEXT('1. Key figures table'!C61,"dd mmmm yyyy")&amp;" Unaudited"</f>
        <v>30 June 2019 Unaudited</v>
      </c>
      <c r="D5" s="86" t="str">
        <f>TEXT('1. Key figures table'!D61,"dd mmmm yyyy")&amp;" Audited"</f>
        <v>31 December 2018 Audited</v>
      </c>
      <c r="E5" s="53"/>
    </row>
    <row r="6" spans="1:5" x14ac:dyDescent="0.2">
      <c r="A6" s="7"/>
      <c r="B6" s="21" t="s">
        <v>83</v>
      </c>
      <c r="C6" s="91">
        <v>192269</v>
      </c>
      <c r="D6" s="90">
        <v>192294</v>
      </c>
    </row>
    <row r="7" spans="1:5" x14ac:dyDescent="0.2">
      <c r="A7" s="7"/>
      <c r="B7" s="59" t="s">
        <v>84</v>
      </c>
      <c r="C7" s="97">
        <v>509622</v>
      </c>
      <c r="D7" s="96">
        <v>634728</v>
      </c>
      <c r="E7" s="7"/>
    </row>
    <row r="8" spans="1:5" x14ac:dyDescent="0.2">
      <c r="A8" s="7"/>
      <c r="B8" s="59" t="s">
        <v>85</v>
      </c>
      <c r="C8" s="97">
        <v>29194</v>
      </c>
      <c r="D8" s="96">
        <v>26380</v>
      </c>
      <c r="E8" s="7"/>
    </row>
    <row r="9" spans="1:5" x14ac:dyDescent="0.2">
      <c r="A9" s="7"/>
      <c r="B9" s="59" t="s">
        <v>86</v>
      </c>
      <c r="C9" s="97">
        <v>34337</v>
      </c>
      <c r="D9" s="96">
        <v>35393</v>
      </c>
      <c r="E9" s="7"/>
    </row>
    <row r="10" spans="1:5" x14ac:dyDescent="0.2">
      <c r="A10" s="7"/>
      <c r="B10" s="59" t="s">
        <v>87</v>
      </c>
      <c r="C10" s="97">
        <v>12971</v>
      </c>
      <c r="D10" s="96">
        <v>10426</v>
      </c>
      <c r="E10" s="7"/>
    </row>
    <row r="11" spans="1:5" x14ac:dyDescent="0.2">
      <c r="A11" s="7"/>
      <c r="B11" s="59" t="s">
        <v>88</v>
      </c>
      <c r="C11" s="97">
        <v>4395</v>
      </c>
      <c r="D11" s="96">
        <v>3899</v>
      </c>
      <c r="E11" s="7"/>
    </row>
    <row r="12" spans="1:5" x14ac:dyDescent="0.2">
      <c r="A12" s="7"/>
      <c r="B12" s="56" t="s">
        <v>89</v>
      </c>
      <c r="C12" s="101">
        <v>5495</v>
      </c>
      <c r="D12" s="100">
        <v>5296</v>
      </c>
      <c r="E12" s="7"/>
    </row>
    <row r="13" spans="1:5" ht="13.5" thickBot="1" x14ac:dyDescent="0.25">
      <c r="A13" s="7"/>
      <c r="B13" s="78" t="s">
        <v>90</v>
      </c>
      <c r="C13" s="105">
        <v>788283</v>
      </c>
      <c r="D13" s="104">
        <v>908416</v>
      </c>
      <c r="E13" s="7"/>
    </row>
    <row r="14" spans="1:5" x14ac:dyDescent="0.2">
      <c r="A14" s="7"/>
      <c r="B14" s="108"/>
      <c r="C14" s="91" t="s">
        <v>246</v>
      </c>
      <c r="D14" s="90" t="s">
        <v>246</v>
      </c>
      <c r="E14" s="7"/>
    </row>
    <row r="15" spans="1:5" x14ac:dyDescent="0.2">
      <c r="A15" s="7"/>
      <c r="B15" s="59" t="s">
        <v>91</v>
      </c>
      <c r="C15" s="97">
        <v>19033</v>
      </c>
      <c r="D15" s="96">
        <v>26400</v>
      </c>
      <c r="E15" s="7"/>
    </row>
    <row r="16" spans="1:5" x14ac:dyDescent="0.2">
      <c r="A16" s="7"/>
      <c r="B16" s="59" t="s">
        <v>92</v>
      </c>
      <c r="C16" s="97">
        <v>111981</v>
      </c>
      <c r="D16" s="96">
        <v>92530</v>
      </c>
      <c r="E16" s="7"/>
    </row>
    <row r="17" spans="1:5" x14ac:dyDescent="0.2">
      <c r="A17" s="7"/>
      <c r="B17" s="59" t="s">
        <v>93</v>
      </c>
      <c r="C17" s="97">
        <v>42621</v>
      </c>
      <c r="D17" s="96">
        <v>22512</v>
      </c>
      <c r="E17" s="7"/>
    </row>
    <row r="18" spans="1:5" x14ac:dyDescent="0.2">
      <c r="A18" s="7"/>
      <c r="B18" s="59" t="s">
        <v>87</v>
      </c>
      <c r="C18" s="97">
        <v>8635</v>
      </c>
      <c r="D18" s="96">
        <v>14071</v>
      </c>
      <c r="E18" s="7"/>
    </row>
    <row r="19" spans="1:5" x14ac:dyDescent="0.2">
      <c r="A19" s="7"/>
      <c r="B19" s="59" t="s">
        <v>94</v>
      </c>
      <c r="C19" s="97">
        <v>56891</v>
      </c>
      <c r="D19" s="96">
        <v>54998</v>
      </c>
      <c r="E19" s="7"/>
    </row>
    <row r="20" spans="1:5" x14ac:dyDescent="0.2">
      <c r="A20" s="7"/>
      <c r="B20" s="56" t="s">
        <v>95</v>
      </c>
      <c r="C20" s="101">
        <v>372030</v>
      </c>
      <c r="D20" s="100">
        <v>247675</v>
      </c>
      <c r="E20" s="7"/>
    </row>
    <row r="21" spans="1:5" x14ac:dyDescent="0.2">
      <c r="A21" s="7"/>
      <c r="B21" s="84"/>
      <c r="C21" s="137">
        <v>611191</v>
      </c>
      <c r="D21" s="228">
        <v>458186</v>
      </c>
      <c r="E21" s="7"/>
    </row>
    <row r="22" spans="1:5" x14ac:dyDescent="0.2">
      <c r="A22" s="7"/>
      <c r="B22" s="56" t="s">
        <v>96</v>
      </c>
      <c r="C22" s="101">
        <v>0</v>
      </c>
      <c r="D22" s="100">
        <v>128323</v>
      </c>
      <c r="E22" s="7"/>
    </row>
    <row r="23" spans="1:5" x14ac:dyDescent="0.2">
      <c r="A23" s="7"/>
      <c r="B23" s="134" t="s">
        <v>97</v>
      </c>
      <c r="C23" s="136">
        <v>611191</v>
      </c>
      <c r="D23" s="135">
        <v>586509</v>
      </c>
      <c r="E23" s="7"/>
    </row>
    <row r="24" spans="1:5" x14ac:dyDescent="0.2">
      <c r="A24" s="7"/>
      <c r="B24" s="56"/>
      <c r="C24" s="101" t="s">
        <v>246</v>
      </c>
      <c r="D24" s="100" t="s">
        <v>246</v>
      </c>
      <c r="E24" s="7"/>
    </row>
    <row r="25" spans="1:5" x14ac:dyDescent="0.2">
      <c r="A25" s="7"/>
      <c r="B25" s="134" t="s">
        <v>98</v>
      </c>
      <c r="C25" s="136">
        <v>1399474</v>
      </c>
      <c r="D25" s="135">
        <v>1494925</v>
      </c>
      <c r="E25" s="7"/>
    </row>
    <row r="26" spans="1:5" x14ac:dyDescent="0.2">
      <c r="A26" s="7"/>
      <c r="B26" s="150"/>
      <c r="C26" s="137" t="s">
        <v>246</v>
      </c>
      <c r="D26" s="228" t="s">
        <v>246</v>
      </c>
      <c r="E26" s="7"/>
    </row>
    <row r="27" spans="1:5" ht="13.5" thickBot="1" x14ac:dyDescent="0.25">
      <c r="A27" s="7"/>
      <c r="B27" s="78" t="s">
        <v>104</v>
      </c>
      <c r="C27" s="105">
        <v>774619</v>
      </c>
      <c r="D27" s="104">
        <v>774109</v>
      </c>
      <c r="E27" s="7"/>
    </row>
    <row r="28" spans="1:5" x14ac:dyDescent="0.2">
      <c r="A28" s="7"/>
      <c r="B28" s="108"/>
      <c r="C28" s="91" t="s">
        <v>246</v>
      </c>
      <c r="D28" s="90" t="s">
        <v>246</v>
      </c>
      <c r="E28" s="7"/>
    </row>
    <row r="29" spans="1:5" x14ac:dyDescent="0.2">
      <c r="A29" s="7"/>
      <c r="B29" s="59" t="s">
        <v>105</v>
      </c>
      <c r="C29" s="97">
        <v>24855</v>
      </c>
      <c r="D29" s="96">
        <v>25558</v>
      </c>
      <c r="E29" s="7"/>
    </row>
    <row r="30" spans="1:5" x14ac:dyDescent="0.2">
      <c r="A30" s="7"/>
      <c r="B30" s="59" t="s">
        <v>106</v>
      </c>
      <c r="C30" s="97">
        <v>57605</v>
      </c>
      <c r="D30" s="96">
        <v>80436</v>
      </c>
      <c r="E30" s="7"/>
    </row>
    <row r="31" spans="1:5" x14ac:dyDescent="0.2">
      <c r="A31" s="7"/>
      <c r="B31" s="59" t="s">
        <v>107</v>
      </c>
      <c r="C31" s="97">
        <v>41087</v>
      </c>
      <c r="D31" s="96">
        <v>48220</v>
      </c>
      <c r="E31" s="7"/>
    </row>
    <row r="32" spans="1:5" x14ac:dyDescent="0.2">
      <c r="A32" s="7"/>
      <c r="B32" s="56" t="s">
        <v>108</v>
      </c>
      <c r="C32" s="101">
        <v>168521</v>
      </c>
      <c r="D32" s="100">
        <v>155875</v>
      </c>
      <c r="E32" s="7"/>
    </row>
    <row r="33" spans="1:5" ht="13.5" thickBot="1" x14ac:dyDescent="0.25">
      <c r="A33" s="7"/>
      <c r="B33" s="78" t="s">
        <v>109</v>
      </c>
      <c r="C33" s="105">
        <v>292068</v>
      </c>
      <c r="D33" s="104">
        <v>310089</v>
      </c>
      <c r="E33" s="7"/>
    </row>
    <row r="34" spans="1:5" x14ac:dyDescent="0.2">
      <c r="A34" s="7"/>
      <c r="B34" s="108"/>
      <c r="C34" s="91" t="s">
        <v>246</v>
      </c>
      <c r="D34" s="90" t="s">
        <v>246</v>
      </c>
      <c r="E34" s="7"/>
    </row>
    <row r="35" spans="1:5" x14ac:dyDescent="0.2">
      <c r="A35" s="7"/>
      <c r="B35" s="59" t="s">
        <v>110</v>
      </c>
      <c r="C35" s="97">
        <v>52871</v>
      </c>
      <c r="D35" s="96">
        <v>51076</v>
      </c>
      <c r="E35" s="7"/>
    </row>
    <row r="36" spans="1:5" x14ac:dyDescent="0.2">
      <c r="A36" s="7"/>
      <c r="B36" s="59" t="s">
        <v>105</v>
      </c>
      <c r="C36" s="97">
        <v>11902</v>
      </c>
      <c r="D36" s="96">
        <v>13172</v>
      </c>
      <c r="E36" s="7"/>
    </row>
    <row r="37" spans="1:5" x14ac:dyDescent="0.2">
      <c r="A37" s="7"/>
      <c r="B37" s="59" t="s">
        <v>107</v>
      </c>
      <c r="C37" s="97">
        <v>26174</v>
      </c>
      <c r="D37" s="96">
        <v>26192</v>
      </c>
      <c r="E37" s="7"/>
    </row>
    <row r="38" spans="1:5" x14ac:dyDescent="0.2">
      <c r="A38" s="7"/>
      <c r="B38" s="59" t="s">
        <v>108</v>
      </c>
      <c r="C38" s="97">
        <v>128340</v>
      </c>
      <c r="D38" s="96">
        <v>125035</v>
      </c>
      <c r="E38" s="7"/>
    </row>
    <row r="39" spans="1:5" x14ac:dyDescent="0.2">
      <c r="A39" s="7"/>
      <c r="B39" s="59" t="s">
        <v>111</v>
      </c>
      <c r="C39" s="97">
        <v>40519</v>
      </c>
      <c r="D39" s="96">
        <v>38665</v>
      </c>
      <c r="E39" s="7"/>
    </row>
    <row r="40" spans="1:5" x14ac:dyDescent="0.2">
      <c r="A40" s="7"/>
      <c r="B40" s="59" t="s">
        <v>112</v>
      </c>
      <c r="C40" s="97">
        <v>15795</v>
      </c>
      <c r="D40" s="96">
        <v>17609</v>
      </c>
      <c r="E40" s="7"/>
    </row>
    <row r="41" spans="1:5" x14ac:dyDescent="0.2">
      <c r="A41" s="7"/>
      <c r="B41" s="56" t="s">
        <v>113</v>
      </c>
      <c r="C41" s="101">
        <v>57186</v>
      </c>
      <c r="D41" s="100">
        <v>83571</v>
      </c>
      <c r="E41" s="7"/>
    </row>
    <row r="42" spans="1:5" x14ac:dyDescent="0.2">
      <c r="A42" s="7"/>
      <c r="B42" s="84"/>
      <c r="C42" s="137">
        <v>332787</v>
      </c>
      <c r="D42" s="228">
        <v>355320</v>
      </c>
      <c r="E42" s="7"/>
    </row>
    <row r="43" spans="1:5" x14ac:dyDescent="0.2">
      <c r="A43" s="7"/>
      <c r="B43" s="56" t="s">
        <v>114</v>
      </c>
      <c r="C43" s="101">
        <v>0</v>
      </c>
      <c r="D43" s="100">
        <v>55407</v>
      </c>
      <c r="E43" s="7"/>
    </row>
    <row r="44" spans="1:5" ht="13.5" thickBot="1" x14ac:dyDescent="0.25">
      <c r="A44" s="7"/>
      <c r="B44" s="134" t="s">
        <v>115</v>
      </c>
      <c r="C44" s="136">
        <v>332787</v>
      </c>
      <c r="D44" s="135">
        <v>410727</v>
      </c>
      <c r="E44" s="7"/>
    </row>
    <row r="45" spans="1:5" x14ac:dyDescent="0.2">
      <c r="A45" s="7"/>
      <c r="B45" s="108"/>
      <c r="C45" s="91" t="s">
        <v>246</v>
      </c>
      <c r="D45" s="90" t="s">
        <v>246</v>
      </c>
      <c r="E45" s="7"/>
    </row>
    <row r="46" spans="1:5" ht="13.5" thickBot="1" x14ac:dyDescent="0.25">
      <c r="A46" s="7"/>
      <c r="B46" s="78" t="s">
        <v>116</v>
      </c>
      <c r="C46" s="105">
        <v>1399474</v>
      </c>
      <c r="D46" s="104">
        <v>1494925</v>
      </c>
      <c r="E46" s="7"/>
    </row>
    <row r="47" spans="1:5" x14ac:dyDescent="0.2">
      <c r="A47" s="7"/>
      <c r="B47" s="36"/>
      <c r="C47" s="36"/>
      <c r="D47" s="36"/>
      <c r="E47" s="7"/>
    </row>
  </sheetData>
  <mergeCells count="1">
    <mergeCell ref="B2:C2"/>
  </mergeCells>
  <pageMargins left="0.74803149606299213" right="0.74803149606299213" top="0.98425196850393704" bottom="0.98425196850393704" header="0.51181102362204722" footer="0.51181102362204722"/>
  <pageSetup scale="72" orientation="portrait" r:id="rId1"/>
  <headerFooter>
    <oddHeader>&amp;L&amp;"Calibri,Regular"Copyright © 2019 TomTom International B.V. All rights reserved.</oddHeader>
    <oddFooter>&amp;L&amp;"-,Bold"TomTom Investor Relations&amp;"Arial,Regular"
+31 20 757 5914&amp;R&amp;"Calibri,Bold"Page &amp;P of &amp;N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4"/>
  <sheetViews>
    <sheetView showGridLines="0" showRuler="0" zoomScaleNormal="100" zoomScaleSheetLayoutView="85" workbookViewId="0"/>
  </sheetViews>
  <sheetFormatPr defaultColWidth="13.7109375" defaultRowHeight="12.75" x14ac:dyDescent="0.2"/>
  <cols>
    <col min="1" max="1" width="3.5703125" style="10" customWidth="1"/>
    <col min="2" max="2" width="60" style="295" customWidth="1"/>
    <col min="3" max="6" width="9.140625" style="10" bestFit="1" customWidth="1"/>
    <col min="7" max="7" width="3.140625" style="10" customWidth="1"/>
    <col min="8" max="9" width="9.28515625" style="10" customWidth="1"/>
    <col min="10" max="16384" width="13.7109375" style="10"/>
  </cols>
  <sheetData>
    <row r="1" spans="1:9" x14ac:dyDescent="0.2">
      <c r="A1" s="7"/>
      <c r="B1" s="287"/>
      <c r="C1" s="7"/>
      <c r="D1" s="7"/>
      <c r="E1" s="7"/>
      <c r="F1" s="7"/>
      <c r="G1" s="7"/>
      <c r="H1" s="7"/>
      <c r="I1" s="7"/>
    </row>
    <row r="2" spans="1:9" ht="21" x14ac:dyDescent="0.35">
      <c r="A2" s="7"/>
      <c r="B2" s="386" t="s">
        <v>117</v>
      </c>
      <c r="C2" s="386"/>
      <c r="D2" s="7"/>
      <c r="E2" s="11"/>
      <c r="F2" s="7"/>
      <c r="G2" s="7"/>
      <c r="H2" s="7"/>
      <c r="I2" s="7"/>
    </row>
    <row r="3" spans="1:9" x14ac:dyDescent="0.2">
      <c r="A3" s="7"/>
      <c r="B3" s="288" t="str">
        <f>'1. Key figures table'!$B$3</f>
        <v>Second quarter and half year 2019 results</v>
      </c>
      <c r="C3" s="7"/>
      <c r="D3" s="7"/>
      <c r="E3" s="7"/>
      <c r="F3" s="7"/>
      <c r="G3" s="7"/>
      <c r="H3" s="7"/>
      <c r="I3" s="7"/>
    </row>
    <row r="4" spans="1:9" ht="13.5" thickBot="1" x14ac:dyDescent="0.25">
      <c r="A4" s="7"/>
      <c r="B4" s="289"/>
      <c r="C4" s="85"/>
      <c r="D4" s="85"/>
      <c r="E4" s="85"/>
      <c r="F4" s="85"/>
      <c r="G4" s="7"/>
      <c r="H4" s="7"/>
      <c r="I4" s="7"/>
    </row>
    <row r="5" spans="1:9" ht="26.25" thickBot="1" x14ac:dyDescent="0.25">
      <c r="A5" s="53"/>
      <c r="B5" s="290" t="s">
        <v>51</v>
      </c>
      <c r="C5" s="87" t="str">
        <f>'1. Key figures table'!C6&amp;" Unaudited"</f>
        <v>Q2 '19 Unaudited</v>
      </c>
      <c r="D5" s="86" t="str">
        <f>'1. Key figures table'!D6&amp;" Unaudited"</f>
        <v>Q2 '18 Unaudited</v>
      </c>
      <c r="E5" s="87" t="str">
        <f>'1. Key figures table'!F6&amp;" Unaudited"</f>
        <v>H1 '19 Unaudited</v>
      </c>
      <c r="F5" s="86" t="str">
        <f>'1. Key figures table'!G6&amp;" Unaudited"</f>
        <v>H1 '18 Unaudited</v>
      </c>
      <c r="G5" s="53"/>
      <c r="H5" s="53"/>
      <c r="I5" s="53"/>
    </row>
    <row r="6" spans="1:9" x14ac:dyDescent="0.2">
      <c r="A6" s="53"/>
      <c r="B6" s="305" t="s">
        <v>118</v>
      </c>
      <c r="C6" s="91">
        <v>-82959</v>
      </c>
      <c r="D6" s="90">
        <v>10231</v>
      </c>
      <c r="E6" s="91">
        <v>-96152</v>
      </c>
      <c r="F6" s="90">
        <v>5450</v>
      </c>
    </row>
    <row r="7" spans="1:9" x14ac:dyDescent="0.2">
      <c r="A7" s="53"/>
      <c r="B7" s="298" t="s">
        <v>119</v>
      </c>
      <c r="C7" s="101">
        <v>0</v>
      </c>
      <c r="D7" s="100">
        <v>14659</v>
      </c>
      <c r="E7" s="101">
        <v>19016</v>
      </c>
      <c r="F7" s="100">
        <v>26326</v>
      </c>
    </row>
    <row r="8" spans="1:9" x14ac:dyDescent="0.2">
      <c r="A8" s="7"/>
      <c r="B8" s="303" t="s">
        <v>120</v>
      </c>
      <c r="C8" s="145">
        <v>-82959</v>
      </c>
      <c r="D8" s="144">
        <v>24890</v>
      </c>
      <c r="E8" s="145">
        <v>-77136</v>
      </c>
      <c r="F8" s="144">
        <v>31776</v>
      </c>
    </row>
    <row r="9" spans="1:9" x14ac:dyDescent="0.2">
      <c r="A9" s="7"/>
      <c r="B9" s="292" t="s">
        <v>121</v>
      </c>
      <c r="C9" s="97">
        <v>-208</v>
      </c>
      <c r="D9" s="96">
        <v>-1421</v>
      </c>
      <c r="E9" s="97">
        <v>-644</v>
      </c>
      <c r="F9" s="96">
        <v>-1674</v>
      </c>
    </row>
    <row r="10" spans="1:9" x14ac:dyDescent="0.2">
      <c r="A10" s="7"/>
      <c r="B10" s="292"/>
      <c r="C10" s="97" t="s">
        <v>246</v>
      </c>
      <c r="D10" s="96" t="s">
        <v>246</v>
      </c>
      <c r="E10" s="97" t="s">
        <v>246</v>
      </c>
      <c r="F10" s="96" t="s">
        <v>246</v>
      </c>
    </row>
    <row r="11" spans="1:9" x14ac:dyDescent="0.2">
      <c r="A11" s="7"/>
      <c r="B11" s="292" t="s">
        <v>122</v>
      </c>
      <c r="C11" s="97">
        <v>113942</v>
      </c>
      <c r="D11" s="96">
        <v>38515</v>
      </c>
      <c r="E11" s="97">
        <v>145913</v>
      </c>
      <c r="F11" s="96">
        <v>75868</v>
      </c>
    </row>
    <row r="12" spans="1:9" x14ac:dyDescent="0.2">
      <c r="A12" s="7"/>
      <c r="B12" s="292" t="s">
        <v>123</v>
      </c>
      <c r="C12" s="97">
        <v>-2755</v>
      </c>
      <c r="D12" s="96">
        <v>-4136</v>
      </c>
      <c r="E12" s="97">
        <v>-3862</v>
      </c>
      <c r="F12" s="96">
        <v>-8694</v>
      </c>
    </row>
    <row r="13" spans="1:9" x14ac:dyDescent="0.2">
      <c r="A13" s="237"/>
      <c r="B13" s="292" t="s">
        <v>124</v>
      </c>
      <c r="C13" s="97">
        <v>991</v>
      </c>
      <c r="D13" s="96">
        <v>1358</v>
      </c>
      <c r="E13" s="97">
        <v>1902</v>
      </c>
      <c r="F13" s="96">
        <v>2944</v>
      </c>
    </row>
    <row r="14" spans="1:9" x14ac:dyDescent="0.2">
      <c r="A14" s="7"/>
      <c r="B14" s="292" t="s">
        <v>125</v>
      </c>
      <c r="C14" s="97" t="s">
        <v>246</v>
      </c>
      <c r="D14" s="96" t="s">
        <v>246</v>
      </c>
      <c r="E14" s="97" t="s">
        <v>246</v>
      </c>
      <c r="F14" s="96" t="s">
        <v>246</v>
      </c>
    </row>
    <row r="15" spans="1:9" x14ac:dyDescent="0.2">
      <c r="A15" s="7"/>
      <c r="B15" s="370" t="s">
        <v>126</v>
      </c>
      <c r="C15" s="97">
        <v>5159</v>
      </c>
      <c r="D15" s="96">
        <v>4196</v>
      </c>
      <c r="E15" s="97">
        <v>5592</v>
      </c>
      <c r="F15" s="96">
        <v>4916</v>
      </c>
    </row>
    <row r="16" spans="1:9" x14ac:dyDescent="0.2">
      <c r="A16" s="7"/>
      <c r="B16" s="370" t="s">
        <v>127</v>
      </c>
      <c r="C16" s="97">
        <v>-29576</v>
      </c>
      <c r="D16" s="96">
        <v>-20366</v>
      </c>
      <c r="E16" s="97">
        <v>-34113</v>
      </c>
      <c r="F16" s="96">
        <v>-17075</v>
      </c>
    </row>
    <row r="17" spans="1:6" x14ac:dyDescent="0.2">
      <c r="A17" s="7"/>
      <c r="B17" s="371" t="s">
        <v>128</v>
      </c>
      <c r="C17" s="101">
        <v>17587</v>
      </c>
      <c r="D17" s="100">
        <v>11604</v>
      </c>
      <c r="E17" s="101">
        <v>-12495</v>
      </c>
      <c r="F17" s="100">
        <v>2566</v>
      </c>
    </row>
    <row r="18" spans="1:6" ht="13.5" thickBot="1" x14ac:dyDescent="0.25">
      <c r="A18" s="7"/>
      <c r="B18" s="299" t="s">
        <v>129</v>
      </c>
      <c r="C18" s="105">
        <v>22181</v>
      </c>
      <c r="D18" s="104">
        <v>54640</v>
      </c>
      <c r="E18" s="105">
        <v>25157</v>
      </c>
      <c r="F18" s="104">
        <v>90627</v>
      </c>
    </row>
    <row r="19" spans="1:6" x14ac:dyDescent="0.2">
      <c r="A19" s="7"/>
      <c r="B19" s="304"/>
      <c r="C19" s="91" t="s">
        <v>246</v>
      </c>
      <c r="D19" s="90" t="s">
        <v>246</v>
      </c>
      <c r="E19" s="91" t="s">
        <v>246</v>
      </c>
      <c r="F19" s="90" t="s">
        <v>246</v>
      </c>
    </row>
    <row r="20" spans="1:6" x14ac:dyDescent="0.2">
      <c r="A20" s="7"/>
      <c r="B20" s="292" t="s">
        <v>130</v>
      </c>
      <c r="C20" s="97">
        <v>213</v>
      </c>
      <c r="D20" s="96">
        <v>100</v>
      </c>
      <c r="E20" s="97">
        <v>490</v>
      </c>
      <c r="F20" s="96">
        <v>210</v>
      </c>
    </row>
    <row r="21" spans="1:6" x14ac:dyDescent="0.2">
      <c r="A21" s="7"/>
      <c r="B21" s="292" t="s">
        <v>131</v>
      </c>
      <c r="C21" s="97">
        <v>-1203</v>
      </c>
      <c r="D21" s="96">
        <v>-126</v>
      </c>
      <c r="E21" s="97">
        <v>-1640</v>
      </c>
      <c r="F21" s="96">
        <v>-570</v>
      </c>
    </row>
    <row r="22" spans="1:6" x14ac:dyDescent="0.2">
      <c r="A22" s="7"/>
      <c r="B22" s="298" t="s">
        <v>132</v>
      </c>
      <c r="C22" s="101">
        <v>-6816</v>
      </c>
      <c r="D22" s="100">
        <v>-1687</v>
      </c>
      <c r="E22" s="101">
        <v>-8703</v>
      </c>
      <c r="F22" s="100">
        <v>-4982</v>
      </c>
    </row>
    <row r="23" spans="1:6" ht="13.5" thickBot="1" x14ac:dyDescent="0.25">
      <c r="A23" s="7"/>
      <c r="B23" s="299" t="s">
        <v>133</v>
      </c>
      <c r="C23" s="105">
        <v>14375</v>
      </c>
      <c r="D23" s="104">
        <v>52927</v>
      </c>
      <c r="E23" s="105">
        <v>15304</v>
      </c>
      <c r="F23" s="104">
        <v>85285</v>
      </c>
    </row>
    <row r="24" spans="1:6" x14ac:dyDescent="0.2">
      <c r="A24" s="7"/>
      <c r="B24" s="304"/>
      <c r="C24" s="91" t="s">
        <v>246</v>
      </c>
      <c r="D24" s="90" t="s">
        <v>246</v>
      </c>
      <c r="E24" s="91" t="s">
        <v>246</v>
      </c>
      <c r="F24" s="90" t="s">
        <v>246</v>
      </c>
    </row>
    <row r="25" spans="1:6" x14ac:dyDescent="0.2">
      <c r="A25" s="7"/>
      <c r="B25" s="292" t="s">
        <v>134</v>
      </c>
      <c r="C25" s="97">
        <v>-3530</v>
      </c>
      <c r="D25" s="96">
        <v>-18391</v>
      </c>
      <c r="E25" s="97">
        <v>-8381</v>
      </c>
      <c r="F25" s="96">
        <v>-37206</v>
      </c>
    </row>
    <row r="26" spans="1:6" x14ac:dyDescent="0.2">
      <c r="A26" s="7"/>
      <c r="B26" s="292" t="s">
        <v>135</v>
      </c>
      <c r="C26" s="97">
        <v>-2592</v>
      </c>
      <c r="D26" s="96">
        <v>-6196</v>
      </c>
      <c r="E26" s="97">
        <v>-7654</v>
      </c>
      <c r="F26" s="96">
        <v>-9735</v>
      </c>
    </row>
    <row r="27" spans="1:6" x14ac:dyDescent="0.2">
      <c r="A27" s="7"/>
      <c r="B27" s="292" t="s">
        <v>136</v>
      </c>
      <c r="C27" s="97">
        <v>873439</v>
      </c>
      <c r="D27" s="96">
        <v>0</v>
      </c>
      <c r="E27" s="97">
        <v>873439</v>
      </c>
      <c r="F27" s="96">
        <v>0</v>
      </c>
    </row>
    <row r="28" spans="1:6" x14ac:dyDescent="0.2">
      <c r="A28" s="7"/>
      <c r="B28" s="298" t="s">
        <v>137</v>
      </c>
      <c r="C28" s="101">
        <v>174</v>
      </c>
      <c r="D28" s="100">
        <v>0</v>
      </c>
      <c r="E28" s="101">
        <v>174</v>
      </c>
      <c r="F28" s="100">
        <v>75</v>
      </c>
    </row>
    <row r="29" spans="1:6" ht="13.5" thickBot="1" x14ac:dyDescent="0.25">
      <c r="A29" s="7"/>
      <c r="B29" s="299" t="s">
        <v>268</v>
      </c>
      <c r="C29" s="105">
        <v>867491</v>
      </c>
      <c r="D29" s="104">
        <v>-24587</v>
      </c>
      <c r="E29" s="105">
        <v>857578</v>
      </c>
      <c r="F29" s="104">
        <v>-46866</v>
      </c>
    </row>
    <row r="30" spans="1:6" x14ac:dyDescent="0.2">
      <c r="A30" s="7"/>
      <c r="B30" s="304"/>
      <c r="C30" s="91" t="s">
        <v>246</v>
      </c>
      <c r="D30" s="90" t="s">
        <v>246</v>
      </c>
      <c r="E30" s="91" t="s">
        <v>246</v>
      </c>
      <c r="F30" s="90" t="s">
        <v>246</v>
      </c>
    </row>
    <row r="31" spans="1:6" x14ac:dyDescent="0.2">
      <c r="A31" s="7"/>
      <c r="B31" s="292" t="s">
        <v>138</v>
      </c>
      <c r="C31" s="97">
        <v>-3641</v>
      </c>
      <c r="D31" s="96">
        <v>-4556</v>
      </c>
      <c r="E31" s="97">
        <v>-7075</v>
      </c>
      <c r="F31" s="96">
        <v>-7342</v>
      </c>
    </row>
    <row r="32" spans="1:6" x14ac:dyDescent="0.2">
      <c r="A32" s="7"/>
      <c r="B32" s="292" t="s">
        <v>139</v>
      </c>
      <c r="C32" s="97">
        <v>0</v>
      </c>
      <c r="D32" s="96">
        <v>-145</v>
      </c>
      <c r="E32" s="97">
        <v>0</v>
      </c>
      <c r="F32" s="96">
        <v>-145</v>
      </c>
    </row>
    <row r="33" spans="1:11" x14ac:dyDescent="0.2">
      <c r="A33" s="7"/>
      <c r="B33" s="292" t="s">
        <v>140</v>
      </c>
      <c r="C33" s="97">
        <v>-750949</v>
      </c>
      <c r="D33" s="96">
        <v>0</v>
      </c>
      <c r="E33" s="97">
        <v>-750949</v>
      </c>
      <c r="F33" s="96">
        <v>0</v>
      </c>
    </row>
    <row r="34" spans="1:11" x14ac:dyDescent="0.2">
      <c r="A34" s="7"/>
      <c r="B34" s="292" t="s">
        <v>141</v>
      </c>
      <c r="C34" s="97">
        <v>4369</v>
      </c>
      <c r="D34" s="96">
        <v>1981</v>
      </c>
      <c r="E34" s="97">
        <v>4901</v>
      </c>
      <c r="F34" s="96">
        <v>2680</v>
      </c>
      <c r="K34" s="251"/>
    </row>
    <row r="35" spans="1:11" ht="13.5" thickBot="1" x14ac:dyDescent="0.25">
      <c r="A35" s="7"/>
      <c r="B35" s="299" t="s">
        <v>142</v>
      </c>
      <c r="C35" s="105">
        <v>-750221</v>
      </c>
      <c r="D35" s="104">
        <v>-2720</v>
      </c>
      <c r="E35" s="105">
        <v>-753123</v>
      </c>
      <c r="F35" s="104">
        <v>-4807</v>
      </c>
    </row>
    <row r="36" spans="1:11" x14ac:dyDescent="0.2">
      <c r="A36" s="7"/>
      <c r="B36" s="304"/>
      <c r="C36" s="91" t="s">
        <v>246</v>
      </c>
      <c r="D36" s="90" t="s">
        <v>246</v>
      </c>
      <c r="E36" s="91" t="s">
        <v>246</v>
      </c>
      <c r="F36" s="90" t="s">
        <v>246</v>
      </c>
    </row>
    <row r="37" spans="1:11" x14ac:dyDescent="0.2">
      <c r="A37" s="7"/>
      <c r="B37" s="297" t="s">
        <v>143</v>
      </c>
      <c r="C37" s="145">
        <v>131645</v>
      </c>
      <c r="D37" s="144">
        <v>25620</v>
      </c>
      <c r="E37" s="145">
        <v>119759</v>
      </c>
      <c r="F37" s="144">
        <v>33612</v>
      </c>
    </row>
    <row r="38" spans="1:11" x14ac:dyDescent="0.2">
      <c r="A38" s="7"/>
      <c r="B38" s="292" t="s">
        <v>144</v>
      </c>
      <c r="C38" s="97">
        <v>240551</v>
      </c>
      <c r="D38" s="96">
        <v>128537</v>
      </c>
      <c r="E38" s="97">
        <v>252112</v>
      </c>
      <c r="F38" s="96">
        <v>120850</v>
      </c>
    </row>
    <row r="39" spans="1:11" x14ac:dyDescent="0.2">
      <c r="A39" s="7"/>
      <c r="B39" s="298" t="s">
        <v>145</v>
      </c>
      <c r="C39" s="101">
        <v>-166</v>
      </c>
      <c r="D39" s="100">
        <v>1135</v>
      </c>
      <c r="E39" s="101">
        <v>159</v>
      </c>
      <c r="F39" s="100">
        <v>830</v>
      </c>
    </row>
    <row r="40" spans="1:11" ht="13.5" thickBot="1" x14ac:dyDescent="0.25">
      <c r="A40" s="7"/>
      <c r="B40" s="299" t="s">
        <v>146</v>
      </c>
      <c r="C40" s="105">
        <v>372030</v>
      </c>
      <c r="D40" s="104">
        <v>155292</v>
      </c>
      <c r="E40" s="105">
        <v>372030</v>
      </c>
      <c r="F40" s="104">
        <v>155292</v>
      </c>
    </row>
    <row r="41" spans="1:11" x14ac:dyDescent="0.2">
      <c r="A41" s="7"/>
      <c r="B41" s="300"/>
      <c r="C41" s="32"/>
      <c r="D41" s="32"/>
      <c r="E41" s="32"/>
      <c r="F41" s="32"/>
      <c r="G41" s="7"/>
      <c r="H41" s="7"/>
      <c r="I41" s="7"/>
    </row>
    <row r="42" spans="1:11" ht="24" customHeight="1" x14ac:dyDescent="0.2">
      <c r="A42" s="7"/>
      <c r="B42" s="387" t="s">
        <v>257</v>
      </c>
      <c r="C42" s="387"/>
      <c r="D42" s="387"/>
      <c r="E42" s="387"/>
      <c r="F42" s="387"/>
      <c r="G42" s="7"/>
      <c r="H42" s="7"/>
      <c r="I42" s="7"/>
    </row>
    <row r="43" spans="1:11" x14ac:dyDescent="0.2">
      <c r="A43" s="7"/>
      <c r="B43" s="287"/>
      <c r="C43" s="7"/>
      <c r="D43" s="7"/>
      <c r="E43" s="7"/>
      <c r="F43" s="7"/>
      <c r="G43" s="7"/>
      <c r="H43" s="7"/>
      <c r="I43" s="7"/>
    </row>
    <row r="44" spans="1:11" x14ac:dyDescent="0.2">
      <c r="A44" s="7"/>
      <c r="B44" s="287"/>
      <c r="C44" s="7"/>
      <c r="D44" s="7"/>
      <c r="E44" s="7"/>
      <c r="F44" s="7"/>
      <c r="G44" s="7"/>
      <c r="H44" s="7"/>
      <c r="I44" s="7"/>
    </row>
  </sheetData>
  <mergeCells count="3">
    <mergeCell ref="B2:C2"/>
    <mergeCell ref="E42:F42"/>
    <mergeCell ref="B42:D42"/>
  </mergeCells>
  <pageMargins left="0.74803149606299213" right="0.74803149606299213" top="0.98425196850393704" bottom="0.98425196850393704" header="0.51181102362204722" footer="0.51181102362204722"/>
  <pageSetup scale="72" orientation="portrait" r:id="rId1"/>
  <headerFooter>
    <oddHeader>&amp;L&amp;"Calibri,Regular"Copyright © 2019 TomTom International B.V. All rights reserved.</oddHeader>
    <oddFooter>&amp;L&amp;"-,Bold"TomTom Investor Relations&amp;"Arial,Regular"
+31 20 757 5914&amp;R&amp;"Calibri,Bold"Page &amp;P of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38"/>
  <sheetViews>
    <sheetView showGridLines="0" showRuler="0" zoomScale="85" zoomScaleNormal="85" zoomScaleSheetLayoutView="85" workbookViewId="0"/>
  </sheetViews>
  <sheetFormatPr defaultColWidth="13.7109375" defaultRowHeight="12.75" x14ac:dyDescent="0.2"/>
  <cols>
    <col min="1" max="1" width="2.7109375" style="10" customWidth="1"/>
    <col min="2" max="2" width="56" style="10" customWidth="1"/>
    <col min="3" max="3" width="11.85546875" style="10" bestFit="1" customWidth="1"/>
    <col min="4" max="4" width="13.42578125" style="10" bestFit="1" customWidth="1"/>
    <col min="5" max="5" width="8.5703125" style="10" bestFit="1" customWidth="1"/>
    <col min="6" max="6" width="9.28515625" style="10" bestFit="1" customWidth="1"/>
    <col min="7" max="7" width="11.85546875" style="10" bestFit="1" customWidth="1"/>
    <col min="8" max="8" width="12.42578125" style="10" bestFit="1" customWidth="1"/>
    <col min="9" max="9" width="13.42578125" style="10" bestFit="1" customWidth="1"/>
    <col min="10" max="10" width="10.5703125" style="10" bestFit="1" customWidth="1"/>
    <col min="11" max="11" width="3" style="10" customWidth="1"/>
    <col min="12" max="12" width="10.28515625" style="10" bestFit="1" customWidth="1"/>
    <col min="13" max="13" width="8.42578125" style="10" bestFit="1" customWidth="1"/>
    <col min="14" max="14" width="8.7109375" style="10" bestFit="1" customWidth="1"/>
    <col min="15" max="16384" width="13.7109375" style="10"/>
  </cols>
  <sheetData>
    <row r="1" spans="1:18" x14ac:dyDescent="0.2">
      <c r="A1" s="7"/>
      <c r="B1" s="7"/>
      <c r="C1" s="7"/>
      <c r="D1" s="7"/>
      <c r="E1" s="7"/>
      <c r="F1" s="7"/>
      <c r="G1" s="7"/>
      <c r="H1" s="7"/>
      <c r="I1" s="7"/>
      <c r="J1" s="7"/>
    </row>
    <row r="2" spans="1:18" ht="42" x14ac:dyDescent="0.35">
      <c r="A2" s="7"/>
      <c r="B2" s="11" t="s">
        <v>147</v>
      </c>
      <c r="C2" s="7"/>
      <c r="D2" s="7"/>
      <c r="E2" s="7"/>
      <c r="F2" s="7"/>
      <c r="G2" s="7"/>
      <c r="H2" s="7"/>
      <c r="I2" s="7"/>
      <c r="J2" s="7"/>
    </row>
    <row r="3" spans="1:18" x14ac:dyDescent="0.2">
      <c r="A3" s="7"/>
      <c r="B3" s="12" t="str">
        <f>'1. Key figures table'!$B$3</f>
        <v>Second quarter and half year 2019 results</v>
      </c>
      <c r="C3" s="7"/>
      <c r="D3" s="7"/>
      <c r="E3" s="7"/>
      <c r="F3" s="7"/>
      <c r="G3" s="7"/>
      <c r="H3" s="7"/>
      <c r="I3" s="7"/>
      <c r="J3" s="7"/>
    </row>
    <row r="4" spans="1:18" x14ac:dyDescent="0.2">
      <c r="A4" s="7"/>
      <c r="B4" s="14"/>
      <c r="C4" s="85"/>
      <c r="D4" s="85"/>
      <c r="E4" s="85"/>
      <c r="F4" s="85"/>
      <c r="G4" s="85"/>
      <c r="H4" s="85"/>
      <c r="I4" s="85"/>
      <c r="J4" s="85"/>
    </row>
    <row r="5" spans="1:18" ht="28.5" thickBot="1" x14ac:dyDescent="0.25">
      <c r="A5" s="7"/>
      <c r="B5" s="17" t="s">
        <v>51</v>
      </c>
      <c r="C5" s="229" t="s">
        <v>99</v>
      </c>
      <c r="D5" s="229" t="s">
        <v>100</v>
      </c>
      <c r="E5" s="229" t="s">
        <v>101</v>
      </c>
      <c r="F5" s="229" t="s">
        <v>250</v>
      </c>
      <c r="G5" s="229" t="s">
        <v>102</v>
      </c>
      <c r="H5" s="229" t="s">
        <v>258</v>
      </c>
      <c r="I5" s="229" t="s">
        <v>103</v>
      </c>
      <c r="J5" s="87" t="s">
        <v>104</v>
      </c>
    </row>
    <row r="6" spans="1:18" x14ac:dyDescent="0.2">
      <c r="A6" s="7"/>
      <c r="B6" s="108" t="s">
        <v>263</v>
      </c>
      <c r="C6" s="310">
        <v>47064</v>
      </c>
      <c r="D6" s="310">
        <v>1068149</v>
      </c>
      <c r="E6" s="310">
        <v>-48790</v>
      </c>
      <c r="F6" s="310">
        <v>263164</v>
      </c>
      <c r="G6" s="310">
        <v>-609993</v>
      </c>
      <c r="H6" s="311">
        <v>719594</v>
      </c>
      <c r="I6" s="311">
        <v>2308</v>
      </c>
      <c r="J6" s="312">
        <v>721902</v>
      </c>
      <c r="K6" s="95"/>
      <c r="L6" s="95"/>
      <c r="M6" s="95"/>
      <c r="N6" s="95"/>
      <c r="O6" s="95"/>
      <c r="P6" s="95"/>
      <c r="Q6" s="95"/>
      <c r="R6" s="95"/>
    </row>
    <row r="7" spans="1:18" x14ac:dyDescent="0.2">
      <c r="A7" s="7"/>
      <c r="B7" s="13" t="s">
        <v>149</v>
      </c>
      <c r="C7" s="92" t="s">
        <v>246</v>
      </c>
      <c r="D7" s="92" t="s">
        <v>246</v>
      </c>
      <c r="E7" s="92" t="s">
        <v>246</v>
      </c>
      <c r="F7" s="92" t="s">
        <v>246</v>
      </c>
      <c r="G7" s="92" t="s">
        <v>246</v>
      </c>
      <c r="H7" s="313" t="s">
        <v>246</v>
      </c>
      <c r="I7" s="313" t="s">
        <v>246</v>
      </c>
      <c r="J7" s="114" t="s">
        <v>246</v>
      </c>
      <c r="K7" s="95"/>
      <c r="L7" s="95"/>
      <c r="M7" s="95"/>
      <c r="N7" s="95"/>
      <c r="O7" s="95"/>
      <c r="P7" s="95"/>
      <c r="Q7" s="95"/>
      <c r="R7" s="95"/>
    </row>
    <row r="8" spans="1:18" x14ac:dyDescent="0.2">
      <c r="A8" s="7"/>
      <c r="B8" s="7" t="s">
        <v>150</v>
      </c>
      <c r="C8" s="92">
        <v>0</v>
      </c>
      <c r="D8" s="92">
        <v>0</v>
      </c>
      <c r="E8" s="92">
        <v>0</v>
      </c>
      <c r="F8" s="92">
        <v>0</v>
      </c>
      <c r="G8" s="92">
        <v>26272</v>
      </c>
      <c r="H8" s="313">
        <v>26272</v>
      </c>
      <c r="I8" s="313">
        <v>-97</v>
      </c>
      <c r="J8" s="114">
        <v>26175</v>
      </c>
      <c r="K8" s="95"/>
      <c r="L8" s="95"/>
      <c r="M8" s="95"/>
      <c r="N8" s="95"/>
      <c r="O8" s="95"/>
      <c r="P8" s="95"/>
      <c r="Q8" s="95"/>
      <c r="R8" s="95"/>
    </row>
    <row r="9" spans="1:18" x14ac:dyDescent="0.2">
      <c r="A9" s="25"/>
      <c r="B9" s="13" t="s">
        <v>151</v>
      </c>
      <c r="C9" s="92" t="s">
        <v>246</v>
      </c>
      <c r="D9" s="92" t="s">
        <v>246</v>
      </c>
      <c r="E9" s="92" t="s">
        <v>246</v>
      </c>
      <c r="F9" s="92" t="s">
        <v>246</v>
      </c>
      <c r="G9" s="92" t="s">
        <v>246</v>
      </c>
      <c r="H9" s="313" t="s">
        <v>246</v>
      </c>
      <c r="I9" s="313" t="s">
        <v>246</v>
      </c>
      <c r="J9" s="114" t="s">
        <v>246</v>
      </c>
      <c r="K9" s="95"/>
      <c r="L9" s="95"/>
      <c r="M9" s="95"/>
      <c r="N9" s="95"/>
      <c r="O9" s="95"/>
      <c r="P9" s="95"/>
      <c r="Q9" s="95"/>
      <c r="R9" s="95"/>
    </row>
    <row r="10" spans="1:18" x14ac:dyDescent="0.2">
      <c r="A10" s="7"/>
      <c r="B10" s="7" t="s">
        <v>79</v>
      </c>
      <c r="C10" s="92">
        <v>0</v>
      </c>
      <c r="D10" s="92">
        <v>0</v>
      </c>
      <c r="E10" s="92">
        <v>0</v>
      </c>
      <c r="F10" s="92">
        <v>-2488</v>
      </c>
      <c r="G10" s="92">
        <v>0</v>
      </c>
      <c r="H10" s="313">
        <v>-2488</v>
      </c>
      <c r="I10" s="313">
        <v>-195</v>
      </c>
      <c r="J10" s="114">
        <v>-2683</v>
      </c>
      <c r="K10" s="95"/>
      <c r="L10" s="95"/>
      <c r="M10" s="95"/>
      <c r="N10" s="95"/>
      <c r="O10" s="95"/>
      <c r="P10" s="95"/>
      <c r="Q10" s="95"/>
      <c r="R10" s="95"/>
    </row>
    <row r="11" spans="1:18" x14ac:dyDescent="0.2">
      <c r="A11" s="25"/>
      <c r="B11" s="143" t="s">
        <v>153</v>
      </c>
      <c r="C11" s="168">
        <v>0</v>
      </c>
      <c r="D11" s="168">
        <v>0</v>
      </c>
      <c r="E11" s="168">
        <v>0</v>
      </c>
      <c r="F11" s="168">
        <v>-2488</v>
      </c>
      <c r="G11" s="168">
        <v>0</v>
      </c>
      <c r="H11" s="365">
        <v>-2488</v>
      </c>
      <c r="I11" s="365">
        <v>-195</v>
      </c>
      <c r="J11" s="169">
        <v>-2683</v>
      </c>
      <c r="K11" s="95"/>
      <c r="L11" s="95"/>
      <c r="M11" s="95"/>
      <c r="N11" s="95"/>
      <c r="O11" s="95"/>
      <c r="P11" s="95"/>
      <c r="Q11" s="95"/>
      <c r="R11" s="95"/>
    </row>
    <row r="12" spans="1:18" x14ac:dyDescent="0.2">
      <c r="A12" s="7"/>
      <c r="B12" s="143" t="s">
        <v>154</v>
      </c>
      <c r="C12" s="168">
        <v>0</v>
      </c>
      <c r="D12" s="168">
        <v>0</v>
      </c>
      <c r="E12" s="168">
        <v>0</v>
      </c>
      <c r="F12" s="168">
        <v>-2488</v>
      </c>
      <c r="G12" s="168">
        <v>26272</v>
      </c>
      <c r="H12" s="365">
        <v>23784</v>
      </c>
      <c r="I12" s="365">
        <v>-292</v>
      </c>
      <c r="J12" s="169">
        <v>23492</v>
      </c>
      <c r="K12" s="95"/>
      <c r="L12" s="95"/>
      <c r="M12" s="95"/>
      <c r="N12" s="95"/>
      <c r="O12" s="95"/>
      <c r="P12" s="95"/>
      <c r="Q12" s="95"/>
      <c r="R12" s="95"/>
    </row>
    <row r="13" spans="1:18" x14ac:dyDescent="0.2">
      <c r="A13" s="7"/>
      <c r="B13" s="366" t="s">
        <v>155</v>
      </c>
      <c r="C13" s="92" t="s">
        <v>246</v>
      </c>
      <c r="D13" s="92" t="s">
        <v>246</v>
      </c>
      <c r="E13" s="92" t="s">
        <v>246</v>
      </c>
      <c r="F13" s="92" t="s">
        <v>246</v>
      </c>
      <c r="G13" s="92" t="s">
        <v>246</v>
      </c>
      <c r="H13" s="313" t="s">
        <v>246</v>
      </c>
      <c r="I13" s="313" t="s">
        <v>246</v>
      </c>
      <c r="J13" s="114" t="s">
        <v>246</v>
      </c>
      <c r="K13" s="95"/>
      <c r="L13" s="95"/>
      <c r="M13" s="95"/>
      <c r="N13" s="95"/>
      <c r="O13" s="95"/>
      <c r="P13" s="95"/>
      <c r="Q13" s="95"/>
      <c r="R13" s="95"/>
    </row>
    <row r="14" spans="1:18" x14ac:dyDescent="0.2">
      <c r="A14" s="7"/>
      <c r="B14" s="53" t="s">
        <v>267</v>
      </c>
      <c r="C14" s="120">
        <v>0</v>
      </c>
      <c r="D14" s="92">
        <v>-1301</v>
      </c>
      <c r="E14" s="92">
        <v>8850</v>
      </c>
      <c r="F14" s="92">
        <v>-1925</v>
      </c>
      <c r="G14" s="92">
        <v>0</v>
      </c>
      <c r="H14" s="313">
        <v>5624</v>
      </c>
      <c r="I14" s="313">
        <v>0</v>
      </c>
      <c r="J14" s="114">
        <v>5624</v>
      </c>
      <c r="K14" s="95"/>
      <c r="L14" s="95"/>
      <c r="M14" s="95"/>
      <c r="N14" s="95"/>
      <c r="O14" s="95"/>
      <c r="P14" s="95"/>
      <c r="Q14" s="95"/>
      <c r="R14" s="95"/>
    </row>
    <row r="15" spans="1:18" x14ac:dyDescent="0.2">
      <c r="A15" s="7"/>
      <c r="B15" s="7" t="s">
        <v>156</v>
      </c>
      <c r="C15" s="92">
        <v>0</v>
      </c>
      <c r="D15" s="92">
        <v>0</v>
      </c>
      <c r="E15" s="92">
        <v>0</v>
      </c>
      <c r="F15" s="92">
        <v>0</v>
      </c>
      <c r="G15" s="92">
        <v>-156</v>
      </c>
      <c r="H15" s="313">
        <v>-156</v>
      </c>
      <c r="I15" s="313">
        <v>11</v>
      </c>
      <c r="J15" s="114">
        <v>-145</v>
      </c>
      <c r="K15" s="95"/>
      <c r="L15" s="95"/>
      <c r="M15" s="95"/>
      <c r="N15" s="95"/>
      <c r="O15" s="95"/>
      <c r="P15" s="95"/>
      <c r="Q15" s="95"/>
      <c r="R15" s="95"/>
    </row>
    <row r="16" spans="1:18" x14ac:dyDescent="0.2">
      <c r="A16" s="7"/>
      <c r="B16" s="13" t="s">
        <v>158</v>
      </c>
      <c r="C16" s="92" t="s">
        <v>246</v>
      </c>
      <c r="D16" s="92" t="s">
        <v>246</v>
      </c>
      <c r="E16" s="92" t="s">
        <v>246</v>
      </c>
      <c r="F16" s="92" t="s">
        <v>246</v>
      </c>
      <c r="G16" s="92" t="s">
        <v>246</v>
      </c>
      <c r="H16" s="95" t="s">
        <v>246</v>
      </c>
      <c r="I16" s="95" t="s">
        <v>246</v>
      </c>
      <c r="J16" s="309" t="s">
        <v>246</v>
      </c>
      <c r="K16" s="95"/>
      <c r="L16" s="95"/>
      <c r="M16" s="95"/>
      <c r="N16" s="95"/>
      <c r="O16" s="95"/>
      <c r="P16" s="95"/>
      <c r="Q16" s="95"/>
      <c r="R16" s="95"/>
    </row>
    <row r="17" spans="1:18" x14ac:dyDescent="0.2">
      <c r="A17" s="7"/>
      <c r="B17" s="230" t="s">
        <v>159</v>
      </c>
      <c r="C17" s="179">
        <v>0</v>
      </c>
      <c r="D17" s="179">
        <v>0</v>
      </c>
      <c r="E17" s="179">
        <v>0</v>
      </c>
      <c r="F17" s="179">
        <v>-15717</v>
      </c>
      <c r="G17" s="179">
        <v>15717</v>
      </c>
      <c r="H17" s="319">
        <v>0</v>
      </c>
      <c r="I17" s="319">
        <v>0</v>
      </c>
      <c r="J17" s="178">
        <v>0</v>
      </c>
      <c r="K17" s="95"/>
      <c r="L17" s="95"/>
      <c r="M17" s="95"/>
      <c r="N17" s="95"/>
      <c r="O17" s="95"/>
      <c r="P17" s="95"/>
      <c r="Q17" s="95"/>
      <c r="R17" s="95"/>
    </row>
    <row r="18" spans="1:18" ht="13.5" thickBot="1" x14ac:dyDescent="0.25">
      <c r="A18" s="7"/>
      <c r="B18" s="231" t="s">
        <v>160</v>
      </c>
      <c r="C18" s="180">
        <v>47064</v>
      </c>
      <c r="D18" s="180">
        <v>1066848</v>
      </c>
      <c r="E18" s="180">
        <v>-39940</v>
      </c>
      <c r="F18" s="180">
        <v>243034</v>
      </c>
      <c r="G18" s="180">
        <v>-568160</v>
      </c>
      <c r="H18" s="180">
        <v>748846</v>
      </c>
      <c r="I18" s="180">
        <v>2027</v>
      </c>
      <c r="J18" s="180">
        <v>750873</v>
      </c>
      <c r="K18" s="95"/>
      <c r="L18" s="95"/>
      <c r="M18" s="95"/>
      <c r="N18" s="95"/>
      <c r="O18" s="95"/>
      <c r="P18" s="95"/>
      <c r="Q18" s="95"/>
      <c r="R18" s="95"/>
    </row>
    <row r="19" spans="1:18" x14ac:dyDescent="0.2">
      <c r="A19" s="7"/>
      <c r="B19" s="108"/>
      <c r="C19" s="177"/>
      <c r="D19" s="177"/>
      <c r="E19" s="177"/>
      <c r="F19" s="177"/>
      <c r="G19" s="177"/>
      <c r="H19" s="177"/>
      <c r="I19" s="177"/>
      <c r="J19" s="177"/>
    </row>
    <row r="20" spans="1:18" ht="13.5" thickBot="1" x14ac:dyDescent="0.25">
      <c r="B20" s="232"/>
      <c r="C20" s="301"/>
      <c r="D20" s="301"/>
      <c r="E20" s="301"/>
      <c r="F20" s="301"/>
      <c r="G20" s="301"/>
      <c r="H20" s="301"/>
      <c r="I20" s="301"/>
      <c r="J20" s="301"/>
    </row>
    <row r="21" spans="1:18" x14ac:dyDescent="0.2">
      <c r="B21" s="108" t="s">
        <v>264</v>
      </c>
      <c r="C21" s="314">
        <v>47064</v>
      </c>
      <c r="D21" s="314">
        <v>1066201</v>
      </c>
      <c r="E21" s="314">
        <v>-37707</v>
      </c>
      <c r="F21" s="314">
        <v>251799</v>
      </c>
      <c r="G21" s="314">
        <v>-553248</v>
      </c>
      <c r="H21" s="314">
        <v>774109</v>
      </c>
      <c r="I21" s="314">
        <v>0</v>
      </c>
      <c r="J21" s="315">
        <v>774109</v>
      </c>
      <c r="K21" s="95"/>
      <c r="L21" s="95"/>
      <c r="M21" s="95"/>
      <c r="N21" s="95"/>
      <c r="O21" s="95"/>
      <c r="P21" s="95"/>
      <c r="Q21" s="95"/>
      <c r="R21" s="95"/>
    </row>
    <row r="22" spans="1:18" x14ac:dyDescent="0.2">
      <c r="B22" s="13" t="s">
        <v>149</v>
      </c>
      <c r="C22" s="314" t="s">
        <v>246</v>
      </c>
      <c r="D22" s="314" t="s">
        <v>246</v>
      </c>
      <c r="E22" s="314" t="s">
        <v>246</v>
      </c>
      <c r="F22" s="314" t="s">
        <v>246</v>
      </c>
      <c r="G22" s="314" t="s">
        <v>246</v>
      </c>
      <c r="H22" s="314" t="s">
        <v>246</v>
      </c>
      <c r="I22" s="314" t="s">
        <v>246</v>
      </c>
      <c r="J22" s="315" t="s">
        <v>246</v>
      </c>
      <c r="K22" s="95"/>
      <c r="L22" s="95"/>
      <c r="M22" s="95"/>
      <c r="N22" s="95"/>
      <c r="O22" s="95"/>
      <c r="P22" s="95"/>
      <c r="Q22" s="95"/>
      <c r="R22" s="95"/>
    </row>
    <row r="23" spans="1:18" x14ac:dyDescent="0.2">
      <c r="B23" s="7" t="s">
        <v>150</v>
      </c>
      <c r="C23" s="316">
        <v>0</v>
      </c>
      <c r="D23" s="316">
        <v>0</v>
      </c>
      <c r="E23" s="316">
        <v>0</v>
      </c>
      <c r="F23" s="316">
        <v>0</v>
      </c>
      <c r="G23" s="316">
        <v>745273</v>
      </c>
      <c r="H23" s="316">
        <v>745273</v>
      </c>
      <c r="I23" s="316">
        <v>0</v>
      </c>
      <c r="J23" s="317">
        <v>745273</v>
      </c>
      <c r="K23" s="95"/>
      <c r="L23" s="95"/>
      <c r="M23" s="95"/>
      <c r="N23" s="95"/>
      <c r="O23" s="95"/>
      <c r="P23" s="95"/>
      <c r="Q23" s="95"/>
      <c r="R23" s="95"/>
    </row>
    <row r="24" spans="1:18" x14ac:dyDescent="0.2">
      <c r="B24" s="13" t="s">
        <v>151</v>
      </c>
      <c r="C24" s="316" t="s">
        <v>246</v>
      </c>
      <c r="D24" s="316" t="s">
        <v>246</v>
      </c>
      <c r="E24" s="316" t="s">
        <v>246</v>
      </c>
      <c r="F24" s="316" t="s">
        <v>246</v>
      </c>
      <c r="G24" s="316" t="s">
        <v>246</v>
      </c>
      <c r="H24" s="316">
        <v>0</v>
      </c>
      <c r="I24" s="316" t="s">
        <v>246</v>
      </c>
      <c r="J24" s="317" t="s">
        <v>246</v>
      </c>
      <c r="K24" s="95"/>
      <c r="L24" s="95"/>
      <c r="M24" s="95"/>
      <c r="N24" s="95"/>
      <c r="O24" s="95"/>
      <c r="P24" s="95"/>
      <c r="Q24" s="95"/>
      <c r="R24" s="95"/>
    </row>
    <row r="25" spans="1:18" x14ac:dyDescent="0.2">
      <c r="B25" s="7" t="s">
        <v>79</v>
      </c>
      <c r="C25" s="316">
        <v>0</v>
      </c>
      <c r="D25" s="316">
        <v>0</v>
      </c>
      <c r="E25" s="316">
        <v>0</v>
      </c>
      <c r="F25" s="316">
        <v>-740</v>
      </c>
      <c r="G25" s="316">
        <v>0</v>
      </c>
      <c r="H25" s="316">
        <v>-740</v>
      </c>
      <c r="I25" s="316">
        <v>0</v>
      </c>
      <c r="J25" s="317">
        <v>-740</v>
      </c>
      <c r="K25" s="95"/>
      <c r="L25" s="95"/>
      <c r="M25" s="95"/>
      <c r="N25" s="95"/>
      <c r="O25" s="95"/>
      <c r="P25" s="95"/>
      <c r="Q25" s="95"/>
      <c r="R25" s="95"/>
    </row>
    <row r="26" spans="1:18" x14ac:dyDescent="0.2">
      <c r="B26" s="7" t="s">
        <v>266</v>
      </c>
      <c r="C26" s="316">
        <v>0</v>
      </c>
      <c r="D26" s="316">
        <v>0</v>
      </c>
      <c r="E26" s="316">
        <v>0</v>
      </c>
      <c r="F26" s="316">
        <v>0</v>
      </c>
      <c r="G26" s="316">
        <v>-672</v>
      </c>
      <c r="H26" s="316">
        <v>-672</v>
      </c>
      <c r="I26" s="316">
        <v>0</v>
      </c>
      <c r="J26" s="317">
        <v>-672</v>
      </c>
      <c r="K26" s="95"/>
      <c r="L26" s="95"/>
      <c r="M26" s="95"/>
      <c r="N26" s="95"/>
      <c r="O26" s="95"/>
      <c r="P26" s="95"/>
      <c r="Q26" s="95"/>
      <c r="R26" s="95"/>
    </row>
    <row r="27" spans="1:18" x14ac:dyDescent="0.2">
      <c r="B27" s="7" t="s">
        <v>152</v>
      </c>
      <c r="C27" s="316">
        <v>0</v>
      </c>
      <c r="D27" s="316">
        <v>0</v>
      </c>
      <c r="E27" s="316">
        <v>0</v>
      </c>
      <c r="F27" s="316">
        <v>793</v>
      </c>
      <c r="G27" s="316">
        <v>0</v>
      </c>
      <c r="H27" s="316">
        <v>793</v>
      </c>
      <c r="I27" s="316">
        <v>0</v>
      </c>
      <c r="J27" s="317">
        <v>793</v>
      </c>
      <c r="K27" s="95"/>
      <c r="L27" s="95"/>
      <c r="M27" s="95"/>
      <c r="N27" s="95"/>
      <c r="O27" s="95"/>
      <c r="P27" s="95"/>
      <c r="Q27" s="95"/>
      <c r="R27" s="95"/>
    </row>
    <row r="28" spans="1:18" x14ac:dyDescent="0.2">
      <c r="B28" s="143" t="s">
        <v>153</v>
      </c>
      <c r="C28" s="168">
        <v>0</v>
      </c>
      <c r="D28" s="168">
        <v>0</v>
      </c>
      <c r="E28" s="168">
        <v>0</v>
      </c>
      <c r="F28" s="168">
        <v>53</v>
      </c>
      <c r="G28" s="168">
        <v>-672</v>
      </c>
      <c r="H28" s="365">
        <v>-619</v>
      </c>
      <c r="I28" s="365">
        <v>0</v>
      </c>
      <c r="J28" s="169">
        <v>-619</v>
      </c>
      <c r="K28" s="95"/>
      <c r="L28" s="95"/>
      <c r="M28" s="95"/>
      <c r="N28" s="95"/>
      <c r="O28" s="95"/>
      <c r="P28" s="95"/>
      <c r="Q28" s="95"/>
      <c r="R28" s="95"/>
    </row>
    <row r="29" spans="1:18" x14ac:dyDescent="0.2">
      <c r="B29" s="143" t="s">
        <v>154</v>
      </c>
      <c r="C29" s="168">
        <v>0</v>
      </c>
      <c r="D29" s="168">
        <v>0</v>
      </c>
      <c r="E29" s="168">
        <v>0</v>
      </c>
      <c r="F29" s="168">
        <v>53</v>
      </c>
      <c r="G29" s="168">
        <v>744601</v>
      </c>
      <c r="H29" s="365">
        <v>744654</v>
      </c>
      <c r="I29" s="365">
        <v>0</v>
      </c>
      <c r="J29" s="169">
        <v>744654</v>
      </c>
      <c r="K29" s="95"/>
      <c r="L29" s="95"/>
      <c r="M29" s="95"/>
      <c r="N29" s="95"/>
      <c r="O29" s="95"/>
      <c r="P29" s="95"/>
      <c r="Q29" s="95"/>
      <c r="R29" s="95"/>
    </row>
    <row r="30" spans="1:18" x14ac:dyDescent="0.2">
      <c r="B30" s="366" t="s">
        <v>155</v>
      </c>
      <c r="C30" s="92" t="s">
        <v>246</v>
      </c>
      <c r="D30" s="92" t="s">
        <v>246</v>
      </c>
      <c r="E30" s="92" t="s">
        <v>246</v>
      </c>
      <c r="F30" s="92" t="s">
        <v>246</v>
      </c>
      <c r="G30" s="92" t="s">
        <v>246</v>
      </c>
      <c r="H30" s="313" t="s">
        <v>246</v>
      </c>
      <c r="I30" s="313" t="s">
        <v>246</v>
      </c>
      <c r="J30" s="114" t="s">
        <v>246</v>
      </c>
      <c r="K30" s="95"/>
      <c r="L30" s="95"/>
      <c r="M30" s="95"/>
      <c r="N30" s="95"/>
      <c r="O30" s="95"/>
      <c r="P30" s="95"/>
      <c r="Q30" s="95"/>
      <c r="R30" s="95"/>
    </row>
    <row r="31" spans="1:18" x14ac:dyDescent="0.2">
      <c r="B31" s="53" t="s">
        <v>267</v>
      </c>
      <c r="C31" s="313">
        <v>0</v>
      </c>
      <c r="D31" s="313">
        <v>2281</v>
      </c>
      <c r="E31" s="313">
        <v>15032</v>
      </c>
      <c r="F31" s="313">
        <v>-3903</v>
      </c>
      <c r="G31" s="313">
        <v>-6605</v>
      </c>
      <c r="H31" s="313">
        <v>6805</v>
      </c>
      <c r="I31" s="313">
        <v>0</v>
      </c>
      <c r="J31" s="114">
        <v>6805</v>
      </c>
      <c r="K31" s="95"/>
      <c r="L31" s="95"/>
      <c r="M31" s="95"/>
      <c r="N31" s="95"/>
      <c r="O31" s="95"/>
      <c r="P31" s="95"/>
      <c r="Q31" s="95"/>
      <c r="R31" s="95"/>
    </row>
    <row r="32" spans="1:18" x14ac:dyDescent="0.2">
      <c r="B32" s="53" t="s">
        <v>157</v>
      </c>
      <c r="C32" s="313">
        <v>-20591</v>
      </c>
      <c r="D32" s="313">
        <v>-730358</v>
      </c>
      <c r="E32" s="313">
        <v>10905</v>
      </c>
      <c r="F32" s="313">
        <v>0</v>
      </c>
      <c r="G32" s="313">
        <v>-10905</v>
      </c>
      <c r="H32" s="313">
        <v>-750949</v>
      </c>
      <c r="I32" s="313">
        <v>0</v>
      </c>
      <c r="J32" s="114">
        <v>-750949</v>
      </c>
      <c r="K32" s="95"/>
      <c r="L32" s="95"/>
      <c r="M32" s="95"/>
      <c r="N32" s="95"/>
      <c r="O32" s="95"/>
      <c r="P32" s="95"/>
      <c r="Q32" s="95"/>
      <c r="R32" s="95"/>
    </row>
    <row r="33" spans="2:18" x14ac:dyDescent="0.2">
      <c r="B33" s="13" t="s">
        <v>158</v>
      </c>
      <c r="C33" s="313" t="s">
        <v>246</v>
      </c>
      <c r="D33" s="313" t="s">
        <v>246</v>
      </c>
      <c r="E33" s="313" t="s">
        <v>246</v>
      </c>
      <c r="F33" s="313" t="s">
        <v>246</v>
      </c>
      <c r="G33" s="313" t="s">
        <v>246</v>
      </c>
      <c r="H33" s="95" t="s">
        <v>246</v>
      </c>
      <c r="I33" s="95" t="s">
        <v>246</v>
      </c>
      <c r="J33" s="309" t="s">
        <v>246</v>
      </c>
      <c r="K33" s="95"/>
      <c r="L33" s="95"/>
      <c r="M33" s="95"/>
      <c r="N33" s="95"/>
      <c r="O33" s="95"/>
      <c r="P33" s="95"/>
      <c r="Q33" s="95"/>
      <c r="R33" s="95"/>
    </row>
    <row r="34" spans="2:18" x14ac:dyDescent="0.2">
      <c r="B34" s="230" t="s">
        <v>159</v>
      </c>
      <c r="C34" s="319">
        <v>0</v>
      </c>
      <c r="D34" s="319">
        <v>0</v>
      </c>
      <c r="E34" s="319">
        <v>0</v>
      </c>
      <c r="F34" s="319">
        <v>-34916</v>
      </c>
      <c r="G34" s="319">
        <v>34916</v>
      </c>
      <c r="H34" s="319">
        <v>0</v>
      </c>
      <c r="I34" s="319">
        <v>0</v>
      </c>
      <c r="J34" s="178">
        <v>0</v>
      </c>
      <c r="K34" s="95"/>
      <c r="L34" s="95"/>
      <c r="M34" s="95"/>
      <c r="N34" s="95"/>
      <c r="O34" s="95"/>
      <c r="P34" s="95"/>
      <c r="Q34" s="95"/>
      <c r="R34" s="95"/>
    </row>
    <row r="35" spans="2:18" x14ac:dyDescent="0.2">
      <c r="B35" s="234" t="s">
        <v>161</v>
      </c>
      <c r="C35" s="318">
        <v>26473</v>
      </c>
      <c r="D35" s="318">
        <v>338124</v>
      </c>
      <c r="E35" s="318">
        <v>-11770</v>
      </c>
      <c r="F35" s="318">
        <v>213033</v>
      </c>
      <c r="G35" s="318">
        <v>208759</v>
      </c>
      <c r="H35" s="318">
        <v>774619</v>
      </c>
      <c r="I35" s="318">
        <v>0</v>
      </c>
      <c r="J35" s="318">
        <v>774619</v>
      </c>
      <c r="K35" s="95"/>
      <c r="L35" s="95"/>
      <c r="M35" s="95"/>
      <c r="N35" s="95"/>
      <c r="O35" s="95"/>
      <c r="P35" s="95"/>
      <c r="Q35" s="95"/>
      <c r="R35" s="95"/>
    </row>
    <row r="36" spans="2:18" ht="8.25" customHeight="1" x14ac:dyDescent="0.2">
      <c r="B36" s="235" t="s">
        <v>162</v>
      </c>
    </row>
    <row r="37" spans="2:18" x14ac:dyDescent="0.2">
      <c r="B37" s="388" t="s">
        <v>259</v>
      </c>
      <c r="C37" s="388"/>
      <c r="D37" s="388"/>
      <c r="E37" s="388"/>
    </row>
    <row r="38" spans="2:18" ht="8.25" customHeight="1" x14ac:dyDescent="0.2"/>
  </sheetData>
  <mergeCells count="1">
    <mergeCell ref="B37:E37"/>
  </mergeCells>
  <pageMargins left="0.74803149606299213" right="0.74803149606299213" top="0.98425196850393704" bottom="0.98425196850393704" header="0.51181102362204722" footer="0.51181102362204722"/>
  <pageSetup scale="72" orientation="landscape" r:id="rId1"/>
  <headerFooter>
    <oddHeader>&amp;L&amp;"Calibri,Regular"Copyright © 2019 TomTom International B.V. All rights reserved.</oddHeader>
    <oddFooter>&amp;L&amp;"-,Bold"TomTom Investor Relations&amp;"Arial,Regular"
+31 20 757 5914&amp;R&amp;"Calibri,Bold"Page &amp;P of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37"/>
  <sheetViews>
    <sheetView showGridLines="0" showRuler="0" zoomScaleNormal="100" zoomScaleSheetLayoutView="85" workbookViewId="0"/>
  </sheetViews>
  <sheetFormatPr defaultColWidth="13.7109375" defaultRowHeight="12.75" x14ac:dyDescent="0.2"/>
  <cols>
    <col min="1" max="1" width="3.85546875" style="10" customWidth="1"/>
    <col min="2" max="2" width="76.85546875" style="10" customWidth="1"/>
    <col min="3" max="3" width="9.5703125" style="10" bestFit="1" customWidth="1"/>
    <col min="4" max="4" width="9.7109375" style="10" customWidth="1"/>
    <col min="5" max="5" width="3.85546875" style="10" customWidth="1"/>
    <col min="6" max="8" width="9.5703125" style="10" customWidth="1"/>
    <col min="9" max="16384" width="13.7109375" style="10"/>
  </cols>
  <sheetData>
    <row r="1" spans="1:12" x14ac:dyDescent="0.2">
      <c r="A1" s="7"/>
      <c r="B1" s="7"/>
      <c r="C1" s="7"/>
      <c r="D1" s="7"/>
      <c r="E1" s="7"/>
      <c r="F1" s="7"/>
      <c r="G1" s="7"/>
      <c r="H1" s="7"/>
    </row>
    <row r="2" spans="1:12" ht="21" x14ac:dyDescent="0.35">
      <c r="A2" s="7"/>
      <c r="B2" s="11" t="s">
        <v>163</v>
      </c>
      <c r="C2" s="7"/>
      <c r="D2" s="7"/>
      <c r="E2" s="7"/>
      <c r="F2" s="7"/>
      <c r="G2" s="7"/>
      <c r="H2" s="7"/>
    </row>
    <row r="3" spans="1:12" x14ac:dyDescent="0.2">
      <c r="A3" s="7"/>
      <c r="B3" s="12" t="str">
        <f>'1. Key figures table'!$B$3</f>
        <v>Second quarter and half year 2019 results</v>
      </c>
      <c r="C3" s="7"/>
      <c r="D3" s="7"/>
      <c r="E3" s="7"/>
      <c r="F3" s="7"/>
      <c r="G3" s="7"/>
      <c r="H3" s="7"/>
    </row>
    <row r="4" spans="1:12" x14ac:dyDescent="0.2">
      <c r="A4" s="7"/>
      <c r="B4" s="14"/>
      <c r="C4" s="85"/>
      <c r="D4" s="85"/>
      <c r="E4" s="7"/>
      <c r="F4" s="7"/>
      <c r="G4" s="7"/>
      <c r="H4" s="7"/>
    </row>
    <row r="5" spans="1:12" ht="24.75" customHeight="1" x14ac:dyDescent="0.2">
      <c r="A5" s="7"/>
      <c r="B5" s="17" t="s">
        <v>51</v>
      </c>
      <c r="C5" s="87" t="str">
        <f>'1. Key figures table'!$F$6&amp;"
 Unaudited"</f>
        <v>H1 '19
 Unaudited</v>
      </c>
      <c r="D5" s="86" t="str">
        <f>'1. Key figures table'!$G$6&amp;" 
Unaudited"</f>
        <v>H1 '18 
Unaudited</v>
      </c>
      <c r="E5" s="7"/>
      <c r="F5" s="7"/>
      <c r="G5" s="92"/>
      <c r="H5" s="92"/>
    </row>
    <row r="6" spans="1:12" x14ac:dyDescent="0.2">
      <c r="A6" s="7"/>
      <c r="B6" s="159" t="s">
        <v>164</v>
      </c>
      <c r="C6" s="375">
        <v>380.3</v>
      </c>
      <c r="D6" s="376">
        <v>336.5</v>
      </c>
      <c r="E6" s="95"/>
      <c r="F6" s="95"/>
      <c r="G6" s="374"/>
      <c r="H6" s="374"/>
      <c r="I6" s="95"/>
      <c r="J6" s="95"/>
      <c r="K6" s="95"/>
      <c r="L6" s="95"/>
    </row>
    <row r="7" spans="1:12" x14ac:dyDescent="0.2">
      <c r="A7" s="25"/>
      <c r="B7" s="7" t="s">
        <v>8</v>
      </c>
      <c r="C7" s="60">
        <v>227.6</v>
      </c>
      <c r="D7" s="61">
        <v>182.4</v>
      </c>
      <c r="E7" s="95"/>
      <c r="F7" s="95"/>
      <c r="G7" s="374"/>
      <c r="H7" s="374"/>
    </row>
    <row r="8" spans="1:12" x14ac:dyDescent="0.2">
      <c r="A8" s="7"/>
      <c r="B8" s="226" t="s">
        <v>165</v>
      </c>
      <c r="C8" s="60">
        <v>219.1</v>
      </c>
      <c r="D8" s="61">
        <v>172.4</v>
      </c>
      <c r="E8" s="95"/>
      <c r="F8" s="95"/>
      <c r="G8" s="374"/>
      <c r="H8" s="374"/>
    </row>
    <row r="9" spans="1:12" x14ac:dyDescent="0.2">
      <c r="A9" s="7"/>
      <c r="B9" s="226" t="s">
        <v>166</v>
      </c>
      <c r="C9" s="60">
        <v>8.5</v>
      </c>
      <c r="D9" s="61">
        <v>10.1</v>
      </c>
      <c r="E9" s="95"/>
      <c r="F9" s="95"/>
      <c r="G9" s="374"/>
      <c r="H9" s="374"/>
    </row>
    <row r="10" spans="1:12" x14ac:dyDescent="0.2">
      <c r="A10" s="7"/>
      <c r="B10" s="7" t="s">
        <v>9</v>
      </c>
      <c r="C10" s="60">
        <v>161.30000000000001</v>
      </c>
      <c r="D10" s="61">
        <v>164.1</v>
      </c>
      <c r="E10" s="95"/>
      <c r="F10" s="95"/>
      <c r="G10" s="374"/>
      <c r="H10" s="374"/>
    </row>
    <row r="11" spans="1:12" x14ac:dyDescent="0.2">
      <c r="A11" s="7"/>
      <c r="B11" s="26" t="s">
        <v>167</v>
      </c>
      <c r="C11" s="62">
        <v>-8.5</v>
      </c>
      <c r="D11" s="63">
        <v>-10.1</v>
      </c>
      <c r="E11" s="95"/>
      <c r="F11" s="95"/>
      <c r="G11" s="374"/>
      <c r="H11" s="374"/>
    </row>
    <row r="12" spans="1:12" x14ac:dyDescent="0.2">
      <c r="A12" s="25"/>
      <c r="B12" s="227"/>
      <c r="C12" s="377"/>
      <c r="D12" s="378"/>
      <c r="E12" s="95"/>
      <c r="F12" s="95"/>
      <c r="G12" s="374"/>
      <c r="H12" s="374"/>
    </row>
    <row r="13" spans="1:12" x14ac:dyDescent="0.2">
      <c r="A13" s="7"/>
      <c r="B13" s="159" t="s">
        <v>168</v>
      </c>
      <c r="C13" s="375">
        <v>380.3</v>
      </c>
      <c r="D13" s="376">
        <v>336.5</v>
      </c>
      <c r="E13" s="95"/>
      <c r="F13" s="95"/>
      <c r="G13" s="374"/>
      <c r="H13" s="374"/>
    </row>
    <row r="14" spans="1:12" x14ac:dyDescent="0.2">
      <c r="A14" s="25"/>
      <c r="B14" s="7" t="s">
        <v>169</v>
      </c>
      <c r="C14" s="60">
        <v>169.2</v>
      </c>
      <c r="D14" s="61">
        <v>156</v>
      </c>
      <c r="E14" s="95"/>
      <c r="F14" s="95"/>
      <c r="G14" s="374"/>
      <c r="H14" s="374"/>
    </row>
    <row r="15" spans="1:12" x14ac:dyDescent="0.2">
      <c r="A15" s="7"/>
      <c r="B15" s="7" t="s">
        <v>170</v>
      </c>
      <c r="C15" s="60">
        <v>71.3</v>
      </c>
      <c r="D15" s="61">
        <v>50.9</v>
      </c>
      <c r="E15" s="95"/>
      <c r="F15" s="95"/>
      <c r="G15" s="374"/>
      <c r="H15" s="374"/>
    </row>
    <row r="16" spans="1:12" x14ac:dyDescent="0.2">
      <c r="A16" s="7"/>
      <c r="B16" s="26" t="s">
        <v>171</v>
      </c>
      <c r="C16" s="62">
        <v>139.80000000000001</v>
      </c>
      <c r="D16" s="63">
        <v>129.6</v>
      </c>
      <c r="E16" s="95"/>
      <c r="F16" s="95"/>
      <c r="G16" s="374"/>
      <c r="H16" s="374"/>
    </row>
    <row r="17" spans="1:8" x14ac:dyDescent="0.2">
      <c r="A17" s="7"/>
      <c r="B17" s="36"/>
      <c r="C17" s="379"/>
      <c r="D17" s="380"/>
      <c r="E17" s="95"/>
      <c r="F17" s="95"/>
      <c r="G17" s="374"/>
      <c r="H17" s="374"/>
    </row>
    <row r="18" spans="1:8" x14ac:dyDescent="0.2">
      <c r="A18" s="7"/>
      <c r="B18" s="159" t="s">
        <v>172</v>
      </c>
      <c r="C18" s="375">
        <v>380.3</v>
      </c>
      <c r="D18" s="376">
        <v>336.5</v>
      </c>
      <c r="E18" s="95"/>
      <c r="F18" s="95"/>
      <c r="G18" s="374"/>
      <c r="H18" s="374"/>
    </row>
    <row r="19" spans="1:8" x14ac:dyDescent="0.2">
      <c r="A19" s="7"/>
      <c r="B19" s="7" t="s">
        <v>173</v>
      </c>
      <c r="C19" s="60">
        <v>168.4</v>
      </c>
      <c r="D19" s="61">
        <v>157.5</v>
      </c>
      <c r="E19" s="95"/>
      <c r="F19" s="95"/>
      <c r="G19" s="374"/>
      <c r="H19" s="374"/>
    </row>
    <row r="20" spans="1:8" x14ac:dyDescent="0.2">
      <c r="A20" s="7"/>
      <c r="B20" s="26" t="s">
        <v>174</v>
      </c>
      <c r="C20" s="62">
        <v>211.9</v>
      </c>
      <c r="D20" s="63">
        <v>178.9</v>
      </c>
      <c r="E20" s="95"/>
      <c r="F20" s="95"/>
      <c r="G20" s="374"/>
      <c r="H20" s="374"/>
    </row>
    <row r="21" spans="1:8" x14ac:dyDescent="0.2">
      <c r="A21" s="7"/>
      <c r="B21" s="36"/>
      <c r="C21" s="377"/>
      <c r="D21" s="378"/>
      <c r="E21" s="95"/>
      <c r="F21" s="95"/>
      <c r="G21" s="374"/>
      <c r="H21" s="374"/>
    </row>
    <row r="22" spans="1:8" x14ac:dyDescent="0.2">
      <c r="B22" s="159" t="s">
        <v>175</v>
      </c>
      <c r="C22" s="375">
        <v>-92.1</v>
      </c>
      <c r="D22" s="376">
        <v>13</v>
      </c>
      <c r="E22" s="95"/>
      <c r="F22" s="95"/>
      <c r="G22" s="374"/>
      <c r="H22" s="374"/>
    </row>
    <row r="23" spans="1:8" x14ac:dyDescent="0.2">
      <c r="B23" s="7" t="s">
        <v>8</v>
      </c>
      <c r="C23" s="60">
        <v>-131.19999999999999</v>
      </c>
      <c r="D23" s="61">
        <v>-19</v>
      </c>
      <c r="E23" s="95"/>
      <c r="F23" s="95"/>
      <c r="G23" s="374"/>
      <c r="H23" s="374"/>
    </row>
    <row r="24" spans="1:8" x14ac:dyDescent="0.2">
      <c r="B24" s="26" t="s">
        <v>9</v>
      </c>
      <c r="C24" s="62">
        <v>39.1</v>
      </c>
      <c r="D24" s="63">
        <v>32</v>
      </c>
      <c r="E24" s="95"/>
      <c r="F24" s="95"/>
      <c r="G24" s="374"/>
      <c r="H24" s="374"/>
    </row>
    <row r="25" spans="1:8" x14ac:dyDescent="0.2">
      <c r="B25" s="36"/>
      <c r="C25" s="377"/>
      <c r="D25" s="378"/>
      <c r="E25" s="95"/>
      <c r="F25" s="95"/>
      <c r="G25" s="374"/>
      <c r="H25" s="374"/>
    </row>
    <row r="26" spans="1:8" x14ac:dyDescent="0.2">
      <c r="B26" s="159" t="s">
        <v>13</v>
      </c>
      <c r="C26" s="375">
        <v>53.8</v>
      </c>
      <c r="D26" s="376">
        <v>78.3</v>
      </c>
      <c r="E26" s="95"/>
      <c r="F26" s="95"/>
      <c r="G26" s="374"/>
      <c r="H26" s="374"/>
    </row>
    <row r="27" spans="1:8" x14ac:dyDescent="0.2">
      <c r="B27" s="7" t="s">
        <v>8</v>
      </c>
      <c r="C27" s="60">
        <v>14.1</v>
      </c>
      <c r="D27" s="61">
        <v>43.2</v>
      </c>
      <c r="E27" s="95"/>
      <c r="F27" s="95"/>
      <c r="G27" s="374"/>
      <c r="H27" s="374"/>
    </row>
    <row r="28" spans="1:8" x14ac:dyDescent="0.2">
      <c r="B28" s="26" t="s">
        <v>9</v>
      </c>
      <c r="C28" s="62">
        <v>39.700000000000003</v>
      </c>
      <c r="D28" s="63">
        <v>35.1</v>
      </c>
      <c r="E28" s="95"/>
      <c r="F28" s="95"/>
      <c r="G28" s="374"/>
      <c r="H28" s="374"/>
    </row>
    <row r="29" spans="1:8" x14ac:dyDescent="0.2">
      <c r="B29" s="36"/>
      <c r="C29" s="377"/>
      <c r="D29" s="378"/>
      <c r="E29" s="95"/>
      <c r="F29" s="95"/>
      <c r="G29" s="374"/>
      <c r="H29" s="374"/>
    </row>
    <row r="30" spans="1:8" x14ac:dyDescent="0.2">
      <c r="B30" s="7" t="s">
        <v>176</v>
      </c>
      <c r="C30" s="60">
        <v>-92.1</v>
      </c>
      <c r="D30" s="61">
        <v>13</v>
      </c>
      <c r="E30" s="95"/>
      <c r="F30" s="95"/>
      <c r="G30" s="374"/>
      <c r="H30" s="374"/>
    </row>
    <row r="31" spans="1:8" x14ac:dyDescent="0.2">
      <c r="B31" s="7" t="s">
        <v>262</v>
      </c>
      <c r="C31" s="60">
        <v>0</v>
      </c>
      <c r="D31" s="61">
        <v>-3.8</v>
      </c>
      <c r="E31" s="95"/>
      <c r="F31" s="95"/>
      <c r="G31" s="374"/>
      <c r="H31" s="374"/>
    </row>
    <row r="32" spans="1:8" x14ac:dyDescent="0.2">
      <c r="B32" s="7" t="s">
        <v>177</v>
      </c>
      <c r="C32" s="60">
        <v>-4.0999999999999996</v>
      </c>
      <c r="D32" s="61">
        <v>-3.8</v>
      </c>
      <c r="E32" s="95"/>
      <c r="F32" s="95"/>
      <c r="G32" s="374"/>
      <c r="H32" s="374"/>
    </row>
    <row r="33" spans="2:8" x14ac:dyDescent="0.2">
      <c r="B33" s="26" t="s">
        <v>178</v>
      </c>
      <c r="C33" s="62">
        <v>-1.9</v>
      </c>
      <c r="D33" s="63">
        <v>1.5</v>
      </c>
      <c r="E33" s="95"/>
      <c r="F33" s="95"/>
      <c r="G33" s="374"/>
      <c r="H33" s="374"/>
    </row>
    <row r="34" spans="2:8" x14ac:dyDescent="0.2">
      <c r="B34" s="78" t="s">
        <v>63</v>
      </c>
      <c r="C34" s="381">
        <v>-98</v>
      </c>
      <c r="D34" s="382">
        <v>7</v>
      </c>
      <c r="E34" s="95"/>
      <c r="F34" s="95"/>
      <c r="G34" s="374"/>
      <c r="H34" s="374"/>
    </row>
    <row r="35" spans="2:8" x14ac:dyDescent="0.2">
      <c r="B35" s="108"/>
      <c r="C35" s="157"/>
      <c r="D35" s="157"/>
      <c r="G35" s="95"/>
      <c r="H35" s="95"/>
    </row>
    <row r="36" spans="2:8" x14ac:dyDescent="0.2">
      <c r="B36" s="7"/>
      <c r="C36" s="214"/>
      <c r="D36" s="214"/>
      <c r="G36" s="95"/>
      <c r="H36" s="95"/>
    </row>
    <row r="37" spans="2:8" x14ac:dyDescent="0.2">
      <c r="G37" s="95"/>
      <c r="H37" s="95"/>
    </row>
  </sheetData>
  <pageMargins left="0.74803149606299213" right="0.74803149606299213" top="0.98425196850393704" bottom="0.98425196850393704" header="0.51181102362204722" footer="0.51181102362204722"/>
  <pageSetup scale="72" orientation="portrait" r:id="rId1"/>
  <headerFooter>
    <oddHeader>&amp;L&amp;"Calibri,Regular"Copyright © 2019 TomTom International B.V. All rights reserved.</oddHeader>
    <oddFooter>&amp;L&amp;"-,Bold"TomTom Investor Relations&amp;"Arial,Regular"
+31 20 757 5914&amp;R&amp;"Calibri,Bold"Page &amp;P of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8"/>
  <sheetViews>
    <sheetView showGridLines="0" showRuler="0" zoomScaleNormal="100" zoomScaleSheetLayoutView="85" workbookViewId="0"/>
  </sheetViews>
  <sheetFormatPr defaultColWidth="13.7109375" defaultRowHeight="12.75" x14ac:dyDescent="0.2"/>
  <cols>
    <col min="1" max="1" width="3.85546875" style="10" customWidth="1"/>
    <col min="2" max="2" width="67.28515625" style="10" bestFit="1" customWidth="1"/>
    <col min="3" max="4" width="9.140625" style="10" bestFit="1" customWidth="1"/>
    <col min="5" max="5" width="3.85546875" style="10" customWidth="1"/>
    <col min="6" max="8" width="9.5703125" style="10" customWidth="1"/>
    <col min="9" max="16384" width="13.7109375" style="10"/>
  </cols>
  <sheetData>
    <row r="1" spans="1:8" x14ac:dyDescent="0.2">
      <c r="A1" s="7"/>
      <c r="B1" s="7"/>
      <c r="C1" s="7"/>
      <c r="D1" s="7"/>
      <c r="E1" s="7"/>
      <c r="F1" s="7"/>
      <c r="G1" s="7"/>
      <c r="H1" s="7"/>
    </row>
    <row r="2" spans="1:8" ht="21" x14ac:dyDescent="0.35">
      <c r="A2" s="7"/>
      <c r="B2" s="11" t="s">
        <v>179</v>
      </c>
      <c r="C2" s="7"/>
      <c r="D2" s="7"/>
      <c r="E2" s="7"/>
      <c r="F2" s="7"/>
      <c r="G2" s="7"/>
      <c r="H2" s="7"/>
    </row>
    <row r="3" spans="1:8" x14ac:dyDescent="0.2">
      <c r="A3" s="7"/>
      <c r="B3" s="12" t="str">
        <f>'1. Key figures table'!$B$3</f>
        <v>Second quarter and half year 2019 results</v>
      </c>
      <c r="C3" s="7"/>
      <c r="D3" s="7"/>
      <c r="E3" s="7"/>
      <c r="F3" s="7"/>
      <c r="G3" s="7"/>
      <c r="H3" s="7"/>
    </row>
    <row r="4" spans="1:8" x14ac:dyDescent="0.2">
      <c r="A4" s="7"/>
      <c r="B4" s="14"/>
      <c r="C4" s="85"/>
      <c r="D4" s="85"/>
      <c r="E4" s="7"/>
      <c r="F4" s="7"/>
      <c r="G4" s="7"/>
      <c r="H4" s="7"/>
    </row>
    <row r="5" spans="1:8" ht="25.5" customHeight="1" x14ac:dyDescent="0.2">
      <c r="A5" s="7"/>
      <c r="B5" s="17"/>
      <c r="C5" s="87" t="str">
        <f>'1. Key figures table'!$F$6&amp;" 
Unaudited"</f>
        <v>H1 '19 
Unaudited</v>
      </c>
      <c r="D5" s="86" t="str">
        <f>'1. Key figures table'!$G$6&amp;" 
Unaudited"</f>
        <v>H1 '18 
Unaudited</v>
      </c>
      <c r="E5" s="7"/>
      <c r="F5" s="7"/>
      <c r="G5" s="7"/>
      <c r="H5" s="7"/>
    </row>
    <row r="6" spans="1:8" x14ac:dyDescent="0.2">
      <c r="A6" s="7"/>
      <c r="B6" s="108" t="s">
        <v>180</v>
      </c>
      <c r="C6" s="158"/>
      <c r="D6" s="157"/>
      <c r="E6" s="7"/>
      <c r="F6" s="7"/>
      <c r="G6" s="7"/>
      <c r="H6" s="7"/>
    </row>
    <row r="7" spans="1:8" x14ac:dyDescent="0.2">
      <c r="A7" s="25"/>
      <c r="B7" s="13" t="s">
        <v>181</v>
      </c>
      <c r="C7" s="119">
        <v>745273</v>
      </c>
      <c r="D7" s="118">
        <v>26272</v>
      </c>
      <c r="E7" s="95"/>
      <c r="F7" s="95"/>
      <c r="G7" s="7"/>
      <c r="H7" s="7"/>
    </row>
    <row r="8" spans="1:8" x14ac:dyDescent="0.2">
      <c r="A8" s="7"/>
      <c r="B8" s="7" t="s">
        <v>31</v>
      </c>
      <c r="C8" s="97">
        <v>-80579</v>
      </c>
      <c r="D8" s="96">
        <v>1785</v>
      </c>
      <c r="E8" s="95"/>
      <c r="F8" s="95"/>
      <c r="G8" s="7"/>
      <c r="H8" s="7"/>
    </row>
    <row r="9" spans="1:8" x14ac:dyDescent="0.2">
      <c r="A9" s="7"/>
      <c r="B9" s="7" t="s">
        <v>182</v>
      </c>
      <c r="C9" s="97">
        <v>825852</v>
      </c>
      <c r="D9" s="96">
        <v>24487</v>
      </c>
      <c r="E9" s="95"/>
      <c r="F9" s="95"/>
      <c r="G9" s="7"/>
      <c r="H9" s="7"/>
    </row>
    <row r="10" spans="1:8" x14ac:dyDescent="0.2">
      <c r="A10" s="7"/>
      <c r="B10" s="7"/>
      <c r="C10" s="97" t="s">
        <v>246</v>
      </c>
      <c r="D10" s="96" t="s">
        <v>246</v>
      </c>
      <c r="E10" s="95"/>
      <c r="F10" s="95"/>
      <c r="G10" s="7"/>
      <c r="H10" s="7"/>
    </row>
    <row r="11" spans="1:8" x14ac:dyDescent="0.2">
      <c r="A11" s="7"/>
      <c r="B11" s="13" t="s">
        <v>183</v>
      </c>
      <c r="C11" s="97" t="s">
        <v>246</v>
      </c>
      <c r="D11" s="96" t="s">
        <v>246</v>
      </c>
      <c r="E11" s="95"/>
      <c r="F11" s="95"/>
      <c r="G11" s="7"/>
      <c r="H11" s="7"/>
    </row>
    <row r="12" spans="1:8" x14ac:dyDescent="0.2">
      <c r="A12" s="25"/>
      <c r="B12" s="7" t="s">
        <v>184</v>
      </c>
      <c r="C12" s="97">
        <v>211209</v>
      </c>
      <c r="D12" s="96">
        <v>230615</v>
      </c>
      <c r="E12" s="95"/>
      <c r="F12" s="95"/>
      <c r="G12" s="7"/>
      <c r="H12" s="7"/>
    </row>
    <row r="13" spans="1:8" x14ac:dyDescent="0.2">
      <c r="A13" s="7"/>
      <c r="B13" s="7"/>
      <c r="C13" s="97" t="s">
        <v>246</v>
      </c>
      <c r="D13" s="96" t="s">
        <v>246</v>
      </c>
      <c r="E13" s="95"/>
      <c r="F13" s="95"/>
      <c r="G13" s="7"/>
      <c r="H13" s="7"/>
    </row>
    <row r="14" spans="1:8" x14ac:dyDescent="0.2">
      <c r="A14" s="25"/>
      <c r="B14" s="13" t="s">
        <v>185</v>
      </c>
      <c r="C14" s="139" t="s">
        <v>246</v>
      </c>
      <c r="D14" s="142" t="s">
        <v>246</v>
      </c>
      <c r="E14" s="95"/>
      <c r="F14" s="95"/>
      <c r="G14" s="7"/>
      <c r="H14" s="7"/>
    </row>
    <row r="15" spans="1:8" x14ac:dyDescent="0.2">
      <c r="A15" s="7"/>
      <c r="B15" s="7" t="s">
        <v>186</v>
      </c>
      <c r="C15" s="97">
        <v>1586</v>
      </c>
      <c r="D15" s="96">
        <v>2282</v>
      </c>
      <c r="E15" s="95"/>
      <c r="F15" s="95"/>
      <c r="G15" s="7"/>
      <c r="H15" s="7"/>
    </row>
    <row r="16" spans="1:8" x14ac:dyDescent="0.2">
      <c r="A16" s="7"/>
      <c r="B16" s="85" t="s">
        <v>187</v>
      </c>
      <c r="C16" s="222">
        <v>212795</v>
      </c>
      <c r="D16" s="223">
        <v>232897</v>
      </c>
      <c r="E16" s="95"/>
      <c r="F16" s="95"/>
      <c r="G16" s="7"/>
      <c r="H16" s="7"/>
    </row>
    <row r="17" spans="1:8" x14ac:dyDescent="0.2">
      <c r="A17" s="7"/>
      <c r="B17" s="41"/>
      <c r="C17" s="220"/>
      <c r="D17" s="220"/>
      <c r="E17" s="7"/>
      <c r="F17" s="7"/>
      <c r="G17" s="7"/>
      <c r="H17" s="7"/>
    </row>
    <row r="18" spans="1:8" x14ac:dyDescent="0.2">
      <c r="A18" s="7"/>
      <c r="B18" s="224"/>
      <c r="C18" s="225"/>
      <c r="D18" s="225"/>
      <c r="E18" s="7"/>
      <c r="F18" s="7"/>
      <c r="G18" s="7"/>
      <c r="H18" s="7"/>
    </row>
  </sheetData>
  <pageMargins left="0.74803149606299213" right="0.74803149606299213" top="0.98425196850393704" bottom="0.98425196850393704" header="0.51181102362204722" footer="0.51181102362204722"/>
  <pageSetup scale="72" orientation="portrait" r:id="rId1"/>
  <headerFooter>
    <oddHeader>&amp;L&amp;"Calibri,Regular"Copyright © 2019 TomTom International B.V. All rights reserved.</oddHeader>
    <oddFooter>&amp;L&amp;"-,Bold"TomTom Investor Relations&amp;"Arial,Regular"
+31 20 757 5914&amp;R&amp;"Calibri,Bold"Page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27166B87527C4ABC009C10974AA6DE" ma:contentTypeVersion="0" ma:contentTypeDescription="Create a new document." ma:contentTypeScope="" ma:versionID="9c4aae41847a7fe500121dc76ad08da3">
  <xsd:schema xmlns:xsd="http://www.w3.org/2001/XMLSchema" xmlns:xs="http://www.w3.org/2001/XMLSchema" xmlns:p="http://schemas.microsoft.com/office/2006/metadata/properties" xmlns:ns2="CEFFFFE5-4BA6-40ED-9AC3-A97CD1358FA9" xmlns:ns3="1e77aff3-56fb-459a-8532-f6248deba525" targetNamespace="http://schemas.microsoft.com/office/2006/metadata/properties" ma:root="true" ma:fieldsID="14ab45d81c533ddb4d4a61a776ebb270" ns2:_="" ns3:_="">
    <xsd:import namespace="CEFFFFE5-4BA6-40ED-9AC3-A97CD1358FA9"/>
    <xsd:import namespace="1e77aff3-56fb-459a-8532-f6248deba5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FFFFE5-4BA6-40ED-9AC3-A97CD1358F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77aff3-56fb-459a-8532-f6248deba52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B6347CB-5DBE-4CE4-B7D3-7A753AAA96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84CF6D-7D30-4179-899D-567BA60442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FFFFE5-4BA6-40ED-9AC3-A97CD1358FA9"/>
    <ds:schemaRef ds:uri="1e77aff3-56fb-459a-8532-f6248deba5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F9884C-CAE5-422D-AAD1-95BDA7201BBA}">
  <ds:schemaRefs>
    <ds:schemaRef ds:uri="1e77aff3-56fb-459a-8532-f6248deba525"/>
    <ds:schemaRef ds:uri="http://purl.org/dc/dcmitype/"/>
    <ds:schemaRef ds:uri="CEFFFFE5-4BA6-40ED-9AC3-A97CD1358FA9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Cover</vt:lpstr>
      <vt:lpstr>1. Key figures table</vt:lpstr>
      <vt:lpstr>2. Cons Stat of Income</vt:lpstr>
      <vt:lpstr>3. Cons Stat of Comp Income</vt:lpstr>
      <vt:lpstr>4. Cons Balance Sheet</vt:lpstr>
      <vt:lpstr>5. Cons Stat of CF</vt:lpstr>
      <vt:lpstr>6. Cons Stat of Chang in Equity</vt:lpstr>
      <vt:lpstr>7. Segment reporting</vt:lpstr>
      <vt:lpstr>8. Earnings per share</vt:lpstr>
      <vt:lpstr>9. Shareholders equity</vt:lpstr>
      <vt:lpstr>10. Discontinued operations</vt:lpstr>
      <vt:lpstr>11. Stat of Income (Q)</vt:lpstr>
      <vt:lpstr>12. Balance Sheet (Q)</vt:lpstr>
      <vt:lpstr>13. CF (Q)</vt:lpstr>
      <vt:lpstr>'1. Key figures table'!Print_Area</vt:lpstr>
      <vt:lpstr>'10. Discontinued operations'!Print_Area</vt:lpstr>
      <vt:lpstr>'11. Stat of Income (Q)'!Print_Area</vt:lpstr>
      <vt:lpstr>'12. Balance Sheet (Q)'!Print_Area</vt:lpstr>
      <vt:lpstr>'13. CF (Q)'!Print_Area</vt:lpstr>
      <vt:lpstr>'2. Cons Stat of Income'!Print_Area</vt:lpstr>
      <vt:lpstr>'3. Cons Stat of Comp Income'!Print_Area</vt:lpstr>
      <vt:lpstr>'4. Cons Balance Sheet'!Print_Area</vt:lpstr>
      <vt:lpstr>'5. Cons Stat of CF'!Print_Area</vt:lpstr>
      <vt:lpstr>'6. Cons Stat of Chang in Equity'!Print_Area</vt:lpstr>
      <vt:lpstr>'7. Segment reporting'!Print_Area</vt:lpstr>
      <vt:lpstr>'8. Earnings per share'!Print_Area</vt:lpstr>
      <vt:lpstr>'9. Shareholders equity'!Print_Area</vt:lpstr>
      <vt:lpstr>Cover!Print_Area</vt:lpstr>
    </vt:vector>
  </TitlesOfParts>
  <Company>Workiva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Workiva</dc:creator>
  <cp:keywords>wDesk</cp:keywords>
  <dc:description/>
  <cp:lastModifiedBy>Nikoleta Pantazidou</cp:lastModifiedBy>
  <cp:revision>2</cp:revision>
  <cp:lastPrinted>2019-07-16T12:42:45Z</cp:lastPrinted>
  <dcterms:created xsi:type="dcterms:W3CDTF">2019-07-15T09:25:07Z</dcterms:created>
  <dcterms:modified xsi:type="dcterms:W3CDTF">2019-07-17T05:10:49Z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0x010100EE27166B87527C4ABC009C10974AA6DE</vt:lpwstr>
  </property>
</Properties>
</file>