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arjrn\Desktop\Content random\TT\"/>
    </mc:Choice>
  </mc:AlternateContent>
  <bookViews>
    <workbookView xWindow="0" yWindow="0" windowWidth="28800" windowHeight="12312" tabRatio="928"/>
  </bookViews>
  <sheets>
    <sheet name="Cover" sheetId="3" r:id="rId1"/>
    <sheet name="1. Key figures table" sheetId="7" r:id="rId2"/>
    <sheet name="2. Cons Stat of Income" sheetId="8" r:id="rId3"/>
    <sheet name="3. Cons Stat of Comp Income" sheetId="14" r:id="rId4"/>
    <sheet name="4. Cons Balance Sheet" sheetId="9" r:id="rId5"/>
    <sheet name="5. Cons Stat of CF" sheetId="10" r:id="rId6"/>
    <sheet name="6. Cons Stat of Chang in Equity" sheetId="15" r:id="rId7"/>
    <sheet name="7. Segment reporting" sheetId="16" r:id="rId8"/>
    <sheet name="8. Earnings per share" sheetId="17" r:id="rId9"/>
    <sheet name="9. Shareholders’ equity" sheetId="18" r:id="rId10"/>
    <sheet name="10. Stat of Income (Q)" sheetId="11" r:id="rId11"/>
    <sheet name="11. Balance Sheet (Q)" sheetId="12" r:id="rId12"/>
    <sheet name="12. CF (Q)" sheetId="13" r:id="rId13"/>
  </sheets>
  <definedNames>
    <definedName name="_ftn1" localSheetId="12">'12. CF (Q)'!#REF!</definedName>
    <definedName name="_ftn1" localSheetId="5">'5. Cons Stat of CF'!#REF!</definedName>
    <definedName name="_ftnref1" localSheetId="12">'12. CF (Q)'!#REF!</definedName>
    <definedName name="_ftnref1" localSheetId="5">'5. Cons Stat of CF'!#REF!</definedName>
    <definedName name="Consolidated_condensed_balance_sheet" localSheetId="3">'3. Cons Stat of Comp Income'!#REF!</definedName>
    <definedName name="Consolidated_condensed_balance_sheet" localSheetId="4">'4. Cons Balance Sheet'!$B$5:$F$50</definedName>
    <definedName name="Consolidated_condensed_BS">'11. Balance Sheet (Q)'!$B$5:$H$27</definedName>
    <definedName name="Consolidated_condensed_statement_of_income" localSheetId="10">'10. Stat of Income (Q)'!$B$5:$H$36</definedName>
    <definedName name="Consolidated_condensed_statement_of_income" localSheetId="11">'11. Balance Sheet (Q)'!$B$5:$H$13</definedName>
    <definedName name="Consolidated_condensed_statement_of_income" localSheetId="2">'2. Cons Stat of Income'!$B$5:$D$36</definedName>
    <definedName name="Consolidated_condensed_statements_of_cash_flows" localSheetId="12">'12. CF (Q)'!$B$5:$H$22</definedName>
    <definedName name="Consolidated_condensed_statements_of_cash_flows" localSheetId="5">'5. Cons Stat of CF'!$B$5:$F$38</definedName>
    <definedName name="FX_rate" localSheetId="3">#REF!</definedName>
    <definedName name="FX_rate">#REF!</definedName>
    <definedName name="Key_figures" localSheetId="1">'1. Key figures table'!$B$5:$E$20</definedName>
    <definedName name="_xlnm.Print_Area" localSheetId="1">'1. Key figures table'!$B$2:$E$111</definedName>
    <definedName name="_xlnm.Print_Area" localSheetId="10">'10. Stat of Income (Q)'!$B$2:$J$40</definedName>
    <definedName name="_xlnm.Print_Area" localSheetId="11">'11. Balance Sheet (Q)'!$B$2:$H$31</definedName>
    <definedName name="_xlnm.Print_Area" localSheetId="12">'12. CF (Q)'!$B$2:$L$24</definedName>
    <definedName name="_xlnm.Print_Area" localSheetId="2">'2. Cons Stat of Income'!$B$2:$D$39</definedName>
    <definedName name="_xlnm.Print_Area" localSheetId="3">'3. Cons Stat of Comp Income'!#REF!</definedName>
    <definedName name="_xlnm.Print_Area" localSheetId="4">'4. Cons Balance Sheet'!$B$2:$F$50</definedName>
    <definedName name="_xlnm.Print_Area" localSheetId="5">'5. Cons Stat of CF'!$B$2:$F$40</definedName>
    <definedName name="_xlnm.Print_Area" localSheetId="0">Cover!$B$2:$R$44</definedName>
    <definedName name="_xlnm.Print_Titles" localSheetId="1">'1. Key figures table'!$2:$3</definedName>
    <definedName name="qqqq">#REF!</definedName>
    <definedName name="Table_1Income" localSheetId="1">'1. Key figures table'!#REF!</definedName>
    <definedName name="Table_1Income" localSheetId="10">'10. Stat of Income (Q)'!$B$5:$H$36</definedName>
    <definedName name="Table_1Income" localSheetId="11">'11. Balance Sheet (Q)'!$B$5:$H$13</definedName>
    <definedName name="Table_1Income" localSheetId="12">'12. CF (Q)'!$B$5:$H$22</definedName>
    <definedName name="Table_1Income" localSheetId="2">'2. Cons Stat of Income'!$B$5:$D$36</definedName>
    <definedName name="Table_1Income" localSheetId="3">'3. Cons Stat of Comp Income'!#REF!</definedName>
    <definedName name="Table_1Income" localSheetId="4">'4. Cons Balance Sheet'!$B$5:$F$50</definedName>
    <definedName name="Table_1Income" localSheetId="5">'5. Cons Stat of CF'!$B$5:$F$38</definedName>
    <definedName name="Table_1Income">#REF!</definedName>
    <definedName name="Table_2Income" localSheetId="1">'1. Key figures table'!#REF!</definedName>
    <definedName name="Table_2Income" localSheetId="10">'10. Stat of Income (Q)'!#REF!</definedName>
    <definedName name="Table_2Income" localSheetId="11">'11. Balance Sheet (Q)'!#REF!</definedName>
    <definedName name="Table_2Income" localSheetId="12">'12. CF (Q)'!#REF!</definedName>
    <definedName name="Table_2Income" localSheetId="2">'2. Cons Stat of Income'!#REF!</definedName>
    <definedName name="Table_2Income" localSheetId="3">'3. Cons Stat of Comp Income'!#REF!</definedName>
    <definedName name="Table_2Income" localSheetId="4">'4. Cons Balance Sheet'!#REF!</definedName>
    <definedName name="Table_2Income" localSheetId="5">'5. Cons Stat of CF'!#REF!</definedName>
    <definedName name="Table_2Income">#REF!</definedName>
  </definedNames>
  <calcPr calcId="179020"/>
</workbook>
</file>

<file path=xl/calcChain.xml><?xml version="1.0" encoding="utf-8"?>
<calcChain xmlns="http://schemas.openxmlformats.org/spreadsheetml/2006/main">
  <c r="H29" i="12" l="1"/>
  <c r="J17" i="11"/>
  <c r="J8" i="13"/>
  <c r="J19" i="11"/>
  <c r="H17" i="11"/>
  <c r="H8" i="13"/>
  <c r="H19" i="11"/>
  <c r="G19" i="11"/>
  <c r="D13" i="12"/>
  <c r="E13" i="12"/>
  <c r="F13" i="12"/>
  <c r="G13" i="12"/>
  <c r="D25" i="12"/>
  <c r="D27" i="12"/>
  <c r="E25" i="12"/>
  <c r="E27" i="12"/>
  <c r="F25" i="12"/>
  <c r="F27" i="12"/>
  <c r="G25" i="12"/>
  <c r="G27" i="12"/>
  <c r="J13" i="11"/>
  <c r="H13" i="11"/>
  <c r="J36" i="11"/>
  <c r="J35" i="11"/>
  <c r="J32" i="11"/>
  <c r="J31" i="11"/>
  <c r="J30" i="11"/>
  <c r="J22" i="13"/>
  <c r="J20" i="13"/>
  <c r="J18" i="13"/>
  <c r="J16" i="13"/>
  <c r="J15" i="13"/>
  <c r="J14" i="13"/>
  <c r="J13" i="13"/>
  <c r="J11" i="13"/>
  <c r="J10" i="13"/>
  <c r="J9" i="13"/>
  <c r="J7" i="13"/>
  <c r="J6" i="13"/>
  <c r="H22" i="13"/>
  <c r="H20" i="13"/>
  <c r="H18" i="13"/>
  <c r="H14" i="13"/>
  <c r="H15" i="13"/>
  <c r="H16" i="13"/>
  <c r="H13" i="13"/>
  <c r="H11" i="13"/>
  <c r="H10" i="13"/>
  <c r="H9" i="13"/>
  <c r="H7" i="13"/>
  <c r="H6" i="13"/>
  <c r="H24" i="12"/>
  <c r="H21" i="12"/>
  <c r="H11" i="12"/>
  <c r="H13" i="12"/>
  <c r="H12" i="12"/>
  <c r="H9" i="12"/>
  <c r="H7" i="12"/>
  <c r="J27" i="11"/>
  <c r="J26" i="11"/>
  <c r="J24" i="11"/>
  <c r="J23" i="11"/>
  <c r="J22" i="11"/>
  <c r="J21" i="11"/>
  <c r="J15" i="11"/>
  <c r="J12" i="11"/>
  <c r="J11" i="11"/>
  <c r="J10" i="11"/>
  <c r="J8" i="11"/>
  <c r="J7" i="11"/>
  <c r="J6" i="11"/>
  <c r="H16" i="12"/>
  <c r="H18" i="12"/>
  <c r="H20" i="12"/>
  <c r="H22" i="12"/>
  <c r="H23" i="12"/>
  <c r="H25" i="12"/>
  <c r="H27" i="12"/>
  <c r="H36" i="11"/>
  <c r="H35" i="11"/>
  <c r="H32" i="11"/>
  <c r="H31" i="11"/>
  <c r="H30" i="11"/>
  <c r="H27" i="11"/>
  <c r="H26" i="11"/>
  <c r="H24" i="11"/>
  <c r="H23" i="11"/>
  <c r="H22" i="11"/>
  <c r="H21" i="11"/>
  <c r="H15" i="11"/>
  <c r="H12" i="11"/>
  <c r="H11" i="11"/>
  <c r="H10" i="11"/>
  <c r="H8" i="11"/>
  <c r="H7" i="11"/>
  <c r="H6" i="11"/>
  <c r="F29" i="12"/>
</calcChain>
</file>

<file path=xl/sharedStrings.xml><?xml version="1.0" encoding="utf-8"?>
<sst xmlns="http://schemas.openxmlformats.org/spreadsheetml/2006/main" count="506" uniqueCount="277">
  <si>
    <t>Key figures</t>
  </si>
  <si>
    <t>Second quarter and first half 2018 results</t>
  </si>
  <si>
    <t>(€ in millions, unless stated otherwise)</t>
  </si>
  <si>
    <t>Q2 '18</t>
  </si>
  <si>
    <t>Q2 '17</t>
  </si>
  <si>
    <r>
      <t>y.o.y. change</t>
    </r>
    <r>
      <rPr>
        <vertAlign val="superscript"/>
        <sz val="10"/>
        <rFont val="Arial"/>
        <family val="2"/>
      </rPr>
      <t>2</t>
    </r>
  </si>
  <si>
    <t>H1 '18</t>
  </si>
  <si>
    <t>H1 '17</t>
  </si>
  <si>
    <t>Automotive &amp; Enterprise</t>
  </si>
  <si>
    <t>Telematics</t>
  </si>
  <si>
    <t>Consumer</t>
  </si>
  <si>
    <t>REVENUE</t>
  </si>
  <si>
    <t>GROSS RESULT</t>
  </si>
  <si>
    <t>Gross margin</t>
  </si>
  <si>
    <t>EBITDA</t>
  </si>
  <si>
    <t>EBITDA margin</t>
  </si>
  <si>
    <t>OPERATING RESULT (EBIT)</t>
  </si>
  <si>
    <t>EBIT margin</t>
  </si>
  <si>
    <t>NET RESULT</t>
  </si>
  <si>
    <t>ADJUSTED NET RESULT</t>
  </si>
  <si>
    <r>
      <t xml:space="preserve">DATA PER SHARE </t>
    </r>
    <r>
      <rPr>
        <sz val="10"/>
        <rFont val="Arial"/>
        <family val="2"/>
      </rPr>
      <t xml:space="preserve">(in €) </t>
    </r>
  </si>
  <si>
    <t>EPS - fully diluted</t>
  </si>
  <si>
    <r>
      <t>Adjusted EPS</t>
    </r>
    <r>
      <rPr>
        <vertAlign val="superscript"/>
        <sz val="10"/>
        <rFont val="Arial"/>
        <family val="2"/>
      </rPr>
      <t>1</t>
    </r>
    <r>
      <rPr>
        <sz val="10"/>
        <rFont val="Arial"/>
        <family val="2"/>
      </rPr>
      <t xml:space="preserve"> - fully diluted</t>
    </r>
  </si>
  <si>
    <r>
      <rPr>
        <vertAlign val="superscript"/>
        <sz val="10"/>
        <rFont val="Arial"/>
        <family val="2"/>
      </rPr>
      <t>1</t>
    </r>
    <r>
      <rPr>
        <sz val="10"/>
        <rFont val="Arial"/>
        <family val="2"/>
      </rPr>
      <t>Earnings per fully diluted share count adjusted for movement of deferred revenue, unbilled revenue, deferred cost of sales, impairments and material restructuring and disposal costs on a post-tax basis.</t>
    </r>
  </si>
  <si>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 xml:space="preserve">Change percentages and totals calculated before rounding. </t>
    </r>
  </si>
  <si>
    <r>
      <t>y.o.y. change</t>
    </r>
    <r>
      <rPr>
        <vertAlign val="superscript"/>
        <sz val="10"/>
        <rFont val="Arial"/>
        <family val="2"/>
      </rPr>
      <t>1</t>
    </r>
  </si>
  <si>
    <t xml:space="preserve">Automotive </t>
  </si>
  <si>
    <t xml:space="preserve">Enterprise </t>
  </si>
  <si>
    <t>Total Automotive &amp; Enterprise revenue</t>
  </si>
  <si>
    <t>Automotive &amp; Enterprise segment EBITDA</t>
  </si>
  <si>
    <t>EBITDA margin (%)</t>
  </si>
  <si>
    <t>Automotive &amp; Enterprise segment EBIT</t>
  </si>
  <si>
    <t>EBIT margin (%)</t>
  </si>
  <si>
    <r>
      <rPr>
        <vertAlign val="superscript"/>
        <sz val="10"/>
        <rFont val="Arial"/>
        <family val="2"/>
      </rPr>
      <t>1</t>
    </r>
    <r>
      <rPr>
        <sz val="10"/>
        <rFont val="Arial"/>
        <family val="2"/>
      </rPr>
      <t>Change percentages and totals calculated before rounding.</t>
    </r>
  </si>
  <si>
    <t>Subscriptions</t>
  </si>
  <si>
    <r>
      <t>Hardware and other services</t>
    </r>
    <r>
      <rPr>
        <sz val="10"/>
        <rFont val="Verdana"/>
        <family val="2"/>
      </rPr>
      <t>²</t>
    </r>
  </si>
  <si>
    <t>Total Telematics revenue</t>
  </si>
  <si>
    <t>Telematics segment EBITDA</t>
  </si>
  <si>
    <t>Telematics segment EBIT</t>
  </si>
  <si>
    <t>Monthly revenue per subscription (€)</t>
  </si>
  <si>
    <t>Subscriber installed base (# in thousands)</t>
  </si>
  <si>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>Other services revenue comprises installation services and separately purchased traffic service and/or map content.</t>
    </r>
  </si>
  <si>
    <t>Consumer products</t>
  </si>
  <si>
    <t>Automotive hardware</t>
  </si>
  <si>
    <t>Total Consumer revenue</t>
  </si>
  <si>
    <t>Consumer segment EBITDA</t>
  </si>
  <si>
    <t>Consumer segment EBIT</t>
  </si>
  <si>
    <t>FX sensitivity</t>
  </si>
  <si>
    <t>Q2 '18
actual</t>
  </si>
  <si>
    <t>Q2 '18
recalculated at
Q2 '17 
FX rates1</t>
  </si>
  <si>
    <t>H1 '18
actual</t>
  </si>
  <si>
    <t>H1 '18
recalculated at
H1 '17 
FX rates1</t>
  </si>
  <si>
    <t>Revenue</t>
  </si>
  <si>
    <t>Gross result</t>
  </si>
  <si>
    <t xml:space="preserve">Gross margin </t>
  </si>
  <si>
    <t xml:space="preserve">EBIT </t>
  </si>
  <si>
    <t>FX RATES IN €</t>
  </si>
  <si>
    <t>US dollar</t>
  </si>
  <si>
    <t>GB pound</t>
  </si>
  <si>
    <r>
      <rPr>
        <vertAlign val="superscript"/>
        <sz val="10"/>
        <rFont val="Arial"/>
        <family val="2"/>
      </rPr>
      <t>1</t>
    </r>
    <r>
      <rPr>
        <sz val="10"/>
        <rFont val="Arial"/>
        <family val="2"/>
      </rPr>
      <t>The Q2 '18/H1 '18 income and expenses in US dollar and GB pound have been converted to euro using Q2 '17/H1 '17 average exchange rates. All other foreign currencies have not been converted.</t>
    </r>
  </si>
  <si>
    <t>Net result and adjusted EPS</t>
  </si>
  <si>
    <t xml:space="preserve">Net result </t>
  </si>
  <si>
    <t>Net result attributed to equity holders</t>
  </si>
  <si>
    <t xml:space="preserve">Movement of deferred revenue, unbilled revenue and deferred CoS </t>
  </si>
  <si>
    <t xml:space="preserve">Tax effect on movement of deferred revenue, unbilled revenue and deferred CoS </t>
  </si>
  <si>
    <t>Impairment charge</t>
  </si>
  <si>
    <t>Adjusted net result</t>
  </si>
  <si>
    <t>Adjusted EPS, € fully diluted</t>
  </si>
  <si>
    <t>Net movement of deferred and unbilled revenues and deferred cost of sales per segment</t>
  </si>
  <si>
    <t>(€ in millions)</t>
  </si>
  <si>
    <t>Enterprise</t>
  </si>
  <si>
    <t xml:space="preserve">Total </t>
  </si>
  <si>
    <t>Deferred revenue balance by segment</t>
  </si>
  <si>
    <t>Automotive</t>
  </si>
  <si>
    <r>
      <rPr>
        <vertAlign val="superscript"/>
        <sz val="10"/>
        <rFont val="Arial"/>
        <family val="2"/>
      </rPr>
      <t>1</t>
    </r>
    <r>
      <rPr>
        <sz val="10"/>
        <rFont val="Arial"/>
        <family val="2"/>
      </rPr>
      <t>Change amounts and totals calculated before rounding.</t>
    </r>
  </si>
  <si>
    <r>
      <t xml:space="preserve">CAPEX </t>
    </r>
    <r>
      <rPr>
        <sz val="8.5"/>
        <rFont val="Arial"/>
        <family val="2"/>
      </rPr>
      <t>(excluding acquisitions)</t>
    </r>
  </si>
  <si>
    <t>Map content</t>
  </si>
  <si>
    <t>Mapmaking platform</t>
  </si>
  <si>
    <t xml:space="preserve">Telematics </t>
  </si>
  <si>
    <t>Other</t>
  </si>
  <si>
    <r>
      <rPr>
        <vertAlign val="superscript"/>
        <sz val="10"/>
        <rFont val="Arial"/>
        <family val="2"/>
      </rPr>
      <t>1</t>
    </r>
    <r>
      <rPr>
        <sz val="10"/>
        <rFont val="Arial"/>
        <family val="2"/>
      </rPr>
      <t>Change percentages and totals calculated before rounding</t>
    </r>
  </si>
  <si>
    <t>Consolidated condensed statement of income</t>
  </si>
  <si>
    <t>(€ in thousands)</t>
  </si>
  <si>
    <t>Q2 '18
Unaudited</t>
  </si>
  <si>
    <t>Q2 '17
Unaudited</t>
  </si>
  <si>
    <t>H1 '18
Unaudited</t>
  </si>
  <si>
    <t>H1 '17
Unaudited</t>
  </si>
  <si>
    <t>Cost of sales</t>
  </si>
  <si>
    <t>Research and development expenses</t>
  </si>
  <si>
    <t>Amortisation of technology and databases</t>
  </si>
  <si>
    <t>Marketing expenses</t>
  </si>
  <si>
    <t>Selling, general and administrative expenses</t>
  </si>
  <si>
    <t>TOTAL OPERATING EXPENSES</t>
  </si>
  <si>
    <t>OPERATING RESULT</t>
  </si>
  <si>
    <t>Interest result</t>
  </si>
  <si>
    <t>Other financial result</t>
  </si>
  <si>
    <t>Result of associates</t>
  </si>
  <si>
    <t>RESULT BEFORE TAX</t>
  </si>
  <si>
    <t xml:space="preserve">Income tax (expense) </t>
  </si>
  <si>
    <t>Attributable to:</t>
  </si>
  <si>
    <t>- Equity holders of the parent</t>
  </si>
  <si>
    <t>- Non-controlling interests</t>
  </si>
  <si>
    <t>EARNINGS PER SHARE (in €)</t>
  </si>
  <si>
    <t>Basic</t>
  </si>
  <si>
    <r>
      <t>Diluted</t>
    </r>
    <r>
      <rPr>
        <vertAlign val="superscript"/>
        <sz val="10"/>
        <rFont val="Arial"/>
        <family val="2"/>
      </rPr>
      <t>1</t>
    </r>
  </si>
  <si>
    <t>Basic number of shares (in thousands)</t>
  </si>
  <si>
    <t>Diluted number of shares (in thousands)</t>
  </si>
  <si>
    <r>
      <rPr>
        <vertAlign val="superscript"/>
        <sz val="10"/>
        <rFont val="Arial"/>
        <family val="2"/>
      </rPr>
      <t xml:space="preserve"> 1</t>
    </r>
    <r>
      <rPr>
        <sz val="10"/>
        <rFont val="Arial"/>
        <family val="2"/>
      </rPr>
      <t xml:space="preserve">In 2017, no additional shares from assumed conversion are taken into account as the effect would be anti-dilutive. </t>
    </r>
  </si>
  <si>
    <t>Consolidated condensed statement of comprehensive income</t>
  </si>
  <si>
    <t>Q2 '17
Unaudited Restated</t>
  </si>
  <si>
    <t>H1 '17
Unaudited Restated</t>
  </si>
  <si>
    <t>OTHER COMPREHENSIVE INCOME:</t>
  </si>
  <si>
    <t/>
  </si>
  <si>
    <t>Items that may be subsequently reclassified to profit or loss:</t>
  </si>
  <si>
    <t>Currency translation differences</t>
  </si>
  <si>
    <t>OTHER COMPREHENSIVE INCOME FOR THE PERIOD</t>
  </si>
  <si>
    <t>TOTAL COMPREHENSIVE INCOME FOR THE PERIOD</t>
  </si>
  <si>
    <t xml:space="preserve"> - Equity holders of the parent</t>
  </si>
  <si>
    <t xml:space="preserve"> - Non-controlling interests</t>
  </si>
  <si>
    <t>The items in the statement above are presented net of tax.</t>
  </si>
  <si>
    <t>Consolidated condensed balance sheet</t>
  </si>
  <si>
    <t xml:space="preserve">First half 2018 results </t>
  </si>
  <si>
    <t>30 June 2018
Unaudited</t>
  </si>
  <si>
    <t xml:space="preserve">31 December 2017 Audited Restated
</t>
  </si>
  <si>
    <t>Goodwill</t>
  </si>
  <si>
    <t>Other intangible assets</t>
  </si>
  <si>
    <t>Property, plant and equipment</t>
  </si>
  <si>
    <t>Lease assets</t>
  </si>
  <si>
    <t>Contract related assets</t>
  </si>
  <si>
    <t xml:space="preserve">Deferred tax assets </t>
  </si>
  <si>
    <t xml:space="preserve">Investments in associates </t>
  </si>
  <si>
    <t>TOTAL NON-CURRENT ASSETS</t>
  </si>
  <si>
    <t>Inventories</t>
  </si>
  <si>
    <t>Trade receivables</t>
  </si>
  <si>
    <t>Other receivables and prepayments</t>
  </si>
  <si>
    <t>Other financial assets</t>
  </si>
  <si>
    <t>Cash and cash equivalents</t>
  </si>
  <si>
    <t>TOTAL CURRENT ASSETS</t>
  </si>
  <si>
    <t>TOTAL ASSETS</t>
  </si>
  <si>
    <t>Share capital</t>
  </si>
  <si>
    <t>Share premium</t>
  </si>
  <si>
    <t>Treasury shares</t>
  </si>
  <si>
    <t>Other reserves</t>
  </si>
  <si>
    <t>Accumulated deficit</t>
  </si>
  <si>
    <t>EQUITY ATTRIBUTABLE TO EQUITY HOLDERS OF THE PARENT</t>
  </si>
  <si>
    <t>Non-controlling interests</t>
  </si>
  <si>
    <t>TOTAL EQUITY</t>
  </si>
  <si>
    <t>Lease liability</t>
  </si>
  <si>
    <t>Deferred tax liability</t>
  </si>
  <si>
    <t>Provisions</t>
  </si>
  <si>
    <t>Deferred revenue</t>
  </si>
  <si>
    <t>TOTAL NON-CURRENT LIABILITIES</t>
  </si>
  <si>
    <t>Trade payables</t>
  </si>
  <si>
    <t>Income taxes</t>
  </si>
  <si>
    <t>Other taxes and social security</t>
  </si>
  <si>
    <t>Other contract related liabilities</t>
  </si>
  <si>
    <t>Accruals and other liabilities</t>
  </si>
  <si>
    <t>TOTAL CURRENT LIABILITIES</t>
  </si>
  <si>
    <t>TOTAL EQUITY AND LIABILITIES</t>
  </si>
  <si>
    <t>Consolidated condensed statements of cash flows</t>
  </si>
  <si>
    <t>Q1 '18
Unaudited</t>
  </si>
  <si>
    <t>Q1 '17
Unaudited Restated</t>
  </si>
  <si>
    <t>H1 '17
Unaudited restated</t>
  </si>
  <si>
    <t>Operating result</t>
  </si>
  <si>
    <t>Financial (losses) / gains</t>
  </si>
  <si>
    <t>Depreciation, amortisation and impairment</t>
  </si>
  <si>
    <t>Change in provisions</t>
  </si>
  <si>
    <t>Equity-settled stock compensation expenses</t>
  </si>
  <si>
    <t>Changes in working capital:</t>
  </si>
  <si>
    <t>Change in inventories</t>
  </si>
  <si>
    <t>Change in receivables and prepayments</t>
  </si>
  <si>
    <r>
      <t>Change in liabilities (excluding provisions)</t>
    </r>
    <r>
      <rPr>
        <vertAlign val="superscript"/>
        <sz val="10"/>
        <rFont val="Arial"/>
        <family val="2"/>
      </rPr>
      <t>1</t>
    </r>
  </si>
  <si>
    <t>CASH GENERATED FROM OPERATIONS</t>
  </si>
  <si>
    <t>Interest received</t>
  </si>
  <si>
    <t>Interest (paid)</t>
  </si>
  <si>
    <t>Corporate income taxes (paid)</t>
  </si>
  <si>
    <t>CASH FLOWS FROM OPERATING ACTIVITIES</t>
  </si>
  <si>
    <t>Investments in intangible assets</t>
  </si>
  <si>
    <t>Investments in property, plant and equipment</t>
  </si>
  <si>
    <t xml:space="preserve">Acquisitions of subsidiaries and other businesses </t>
  </si>
  <si>
    <t>Dividends received</t>
  </si>
  <si>
    <t>CASH FLOWS FROM INVESTING ACTIVITIES</t>
  </si>
  <si>
    <t>Change in utilisation of credit facility</t>
  </si>
  <si>
    <t>Repayment of borrowings</t>
  </si>
  <si>
    <t>Change in lease liability</t>
  </si>
  <si>
    <t>Change in non-controlling interest</t>
  </si>
  <si>
    <t>Proceeds on issue of ordinary shares</t>
  </si>
  <si>
    <t>CASH FLOWS FROM FINANCING ACTIVITIES</t>
  </si>
  <si>
    <t>Net increase / (decrease) in cash and cash equivalents</t>
  </si>
  <si>
    <t>Cash and cash equivalents at the beginning of period</t>
  </si>
  <si>
    <t>Exchange rate changes on cash balances held in foreign currencies</t>
  </si>
  <si>
    <t>CASH AND CASH EQUIVALENTS AT THE END OF PERIOD</t>
  </si>
  <si>
    <r>
      <rPr>
        <i/>
        <vertAlign val="superscript"/>
        <sz val="10"/>
        <rFont val="Arial"/>
        <family val="2"/>
      </rPr>
      <t>1</t>
    </r>
    <r>
      <rPr>
        <i/>
        <sz val="10"/>
        <rFont val="Arial"/>
        <family val="2"/>
      </rPr>
      <t>Includes movements in the non-current portion of deferred revenue presented under non-current liabilities.</t>
    </r>
  </si>
  <si>
    <t xml:space="preserve"> </t>
  </si>
  <si>
    <t>Consolidated statement of changes in equity</t>
  </si>
  <si>
    <t xml:space="preserve">Second quarter and first half 2018 results </t>
  </si>
  <si>
    <r>
      <t>Other reserves</t>
    </r>
    <r>
      <rPr>
        <vertAlign val="superscript"/>
        <sz val="10"/>
        <rFont val="Arial"/>
        <family val="2"/>
      </rPr>
      <t>1</t>
    </r>
  </si>
  <si>
    <t>Shareholders' equity</t>
  </si>
  <si>
    <t>Total equity</t>
  </si>
  <si>
    <t>BALANCE AS AT 1 JANUARY 2017</t>
  </si>
  <si>
    <t>Impact of adoption of IFRS 15 and IFRS 16</t>
  </si>
  <si>
    <t>BALANCE AS AT 1 JANUARY 2017 restated</t>
  </si>
  <si>
    <t>COMPREHENSIVE INCOME</t>
  </si>
  <si>
    <t>Result for the period</t>
  </si>
  <si>
    <t>OTHER COMPREHENSIVE INCOME</t>
  </si>
  <si>
    <t>TOTAL OTHER COMPREHENSIVE INCOME</t>
  </si>
  <si>
    <t>TOTAL COMPREHENSIVE INCOME</t>
  </si>
  <si>
    <t>TRANSACTIONS WITH OWNERS</t>
  </si>
  <si>
    <t>Stock compensation related movements</t>
  </si>
  <si>
    <t>OTHER MOVEMENTS</t>
  </si>
  <si>
    <t>Transfer to legal reserve</t>
  </si>
  <si>
    <t>BALANCE AS AT 30 JUNE 2017 (Unaudited - Restated)</t>
  </si>
  <si>
    <t>BALANCE AS AT 1 JANUARY 2018</t>
  </si>
  <si>
    <t>BALANCE AS AT 30 JUNE 2018 (Unaudited)</t>
  </si>
  <si>
    <r>
      <rPr>
        <vertAlign val="superscript"/>
        <sz val="10"/>
        <rFont val="Arial"/>
        <family val="2"/>
      </rPr>
      <t>1</t>
    </r>
    <r>
      <rPr>
        <sz val="10"/>
        <rFont val="Arial"/>
        <family val="2"/>
      </rPr>
      <t xml:space="preserve"> Other reserves include Legal reserve and the Stock compensation reserve.</t>
    </r>
  </si>
  <si>
    <t>Segment reporting</t>
  </si>
  <si>
    <t>First half 2018 results</t>
  </si>
  <si>
    <t>Revenue by segment</t>
  </si>
  <si>
    <t xml:space="preserve">Consumer </t>
  </si>
  <si>
    <t>Revenue by nature</t>
  </si>
  <si>
    <t>License revenue</t>
  </si>
  <si>
    <t>Service revenue</t>
  </si>
  <si>
    <t>Sale of goods revenue</t>
  </si>
  <si>
    <t>Revenue by timing of revenue recognition</t>
  </si>
  <si>
    <t>EBIT</t>
  </si>
  <si>
    <t>Total Segment EBIT</t>
  </si>
  <si>
    <t>Unallocated expenses</t>
  </si>
  <si>
    <t>Other finance result</t>
  </si>
  <si>
    <t>Earnings per share</t>
  </si>
  <si>
    <t>Earnings (€ in thousands)</t>
  </si>
  <si>
    <t>Number of shares (in thousands)</t>
  </si>
  <si>
    <t>Weighted average number of ordinary shares for basic EPS</t>
  </si>
  <si>
    <t>Effect of dilutive potential ordinary shares (in thousands)</t>
  </si>
  <si>
    <t>Share options and restricted stocks</t>
  </si>
  <si>
    <t>Weighted average number of ordinary shares for diluted EPS</t>
  </si>
  <si>
    <t>Shareholders’ equity</t>
  </si>
  <si>
    <t xml:space="preserve">30 June 2018
</t>
  </si>
  <si>
    <t>30 June 2018
(€ in thousands)
Unaudited</t>
  </si>
  <si>
    <t>31 December 2017
(€ in thousands)
Audited</t>
  </si>
  <si>
    <t>30 December 2017
(€ in thousands)
Audited</t>
  </si>
  <si>
    <t>Ordinary shares</t>
  </si>
  <si>
    <t>Preferred shares</t>
  </si>
  <si>
    <t>Total authorised</t>
  </si>
  <si>
    <t>Issued and fully paid</t>
  </si>
  <si>
    <t>Of which held in treasury</t>
  </si>
  <si>
    <t>Last six quarters</t>
  </si>
  <si>
    <t>Q1 '17
Restated</t>
  </si>
  <si>
    <t>Q2 '17
Restated</t>
  </si>
  <si>
    <t>Q3 '17
Restated</t>
  </si>
  <si>
    <t>Q4 '17
Restated</t>
  </si>
  <si>
    <t>Q1 '18</t>
  </si>
  <si>
    <t xml:space="preserve">H1 '18
</t>
  </si>
  <si>
    <t>FY '17
Restated</t>
  </si>
  <si>
    <t>Income tax (expense)</t>
  </si>
  <si>
    <t>MARGINS</t>
  </si>
  <si>
    <r>
      <t xml:space="preserve">EARNINGS PER SHARE </t>
    </r>
    <r>
      <rPr>
        <sz val="10"/>
        <rFont val="Arial"/>
        <family val="2"/>
      </rPr>
      <t>(in €)</t>
    </r>
  </si>
  <si>
    <t>Diluted EPS</t>
  </si>
  <si>
    <r>
      <t>Diluted Adjusted EPS</t>
    </r>
    <r>
      <rPr>
        <vertAlign val="superscript"/>
        <sz val="10"/>
        <rFont val="Arial"/>
        <family val="2"/>
      </rPr>
      <t>1</t>
    </r>
  </si>
  <si>
    <r>
      <rPr>
        <i/>
        <vertAlign val="superscript"/>
        <sz val="10"/>
        <rFont val="Arial"/>
        <family val="2"/>
      </rPr>
      <t>1</t>
    </r>
    <r>
      <rPr>
        <i/>
        <sz val="10"/>
        <rFont val="Arial"/>
        <family val="2"/>
      </rPr>
      <t>Earnings per fully diluted share count adjusted for movement of deferred revenue, unbilled revenue, deferred cost of sales, impairments and material restructuring and disposal costs on a post-tax basis.</t>
    </r>
  </si>
  <si>
    <t>31-Mar-17
Restated</t>
  </si>
  <si>
    <t>30-Jun-17
Restated</t>
  </si>
  <si>
    <t>30-Sept-17
Restated</t>
  </si>
  <si>
    <t>31-Dec-17
Restated</t>
  </si>
  <si>
    <t>ASSETS</t>
  </si>
  <si>
    <t>Other intangible assets and capitalised contract costs</t>
  </si>
  <si>
    <t>Other non-current assets</t>
  </si>
  <si>
    <t>Receivables, prepayments &amp; derivatives</t>
  </si>
  <si>
    <t>EQUITY AND LIABILITIES</t>
  </si>
  <si>
    <t>Borrowings</t>
  </si>
  <si>
    <t>TOTAL LIABILITIES</t>
  </si>
  <si>
    <t>Net cash</t>
  </si>
  <si>
    <t>Financial gains/(losses)</t>
  </si>
  <si>
    <t>Depreciation and amortisation</t>
  </si>
  <si>
    <r>
      <t>Changes in working capital</t>
    </r>
    <r>
      <rPr>
        <vertAlign val="superscript"/>
        <sz val="10"/>
        <rFont val="Arial"/>
        <family val="2"/>
      </rPr>
      <t>1</t>
    </r>
  </si>
  <si>
    <t>Corporate income taxes (paid)/received</t>
  </si>
  <si>
    <t>NET INCREASE/(DECREASE) IN CASH AND CASH EQUIVALENTS</t>
  </si>
  <si>
    <r>
      <rPr>
        <vertAlign val="superscript"/>
        <sz val="10"/>
        <rFont val="Arial"/>
        <family val="2"/>
      </rPr>
      <t>1</t>
    </r>
    <r>
      <rPr>
        <sz val="10"/>
        <rFont val="Arial"/>
        <family val="2"/>
      </rPr>
      <t>Includes the movement of non-current deferred revenue.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</si>
</sst>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-* #,##0.00_-;\-* #,##0.00_-;_-* &quot;-&quot;??_-;_-@_-"/>
    <numFmt numFmtId="164" formatCode="_(* #,##0.00_);_(* \(#,##0.00\);_(* &quot;-&quot;??_);_(@_)"/>
    <numFmt numFmtId="165" formatCode="[$-409]dd\-mmm\-yy;@"/>
    <numFmt numFmtId="166" formatCode="#,##0.0"/>
    <numFmt numFmtId="167" formatCode="_-* #,##0.0_-;\-* #,##0.0_-;_-* &quot;-&quot;??_-;_-@_-"/>
    <numFmt numFmtId="168" formatCode="_ * #,##0_ ;_ * \-#,##0_ ;_ * &quot;-&quot;??_ ;_ @_ "/>
    <numFmt numFmtId="169" formatCode="[$-809]dd\ mmmm\ yyyy;@"/>
    <numFmt numFmtId="170" formatCode="_([$€]* #,##0.00_);_([$€]* \(#,##0.00\);_([$€]* &quot;-&quot;??_);_(@_)"/>
    <numFmt numFmtId="171" formatCode="_-* #,##0_-;\-* #,##0_-;_-* &quot;-&quot;??_-;_-@_-"/>
  </numFmts>
  <fonts count="48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Verdana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6"/>
      <name val="Arial"/>
      <family val="2"/>
    </font>
    <font>
      <b/>
      <sz val="10"/>
      <name val="Arial"/>
      <family val="2"/>
    </font>
    <font>
      <u/>
      <sz val="11"/>
      <color theme="10"/>
      <name val="Calibri"/>
      <family val="2"/>
    </font>
    <font>
      <i/>
      <sz val="10"/>
      <name val="Arial"/>
      <family val="2"/>
    </font>
    <font>
      <b/>
      <sz val="10"/>
      <color theme="3"/>
      <name val="Arial"/>
      <family val="2"/>
    </font>
    <font>
      <vertAlign val="superscript"/>
      <sz val="10"/>
      <name val="Arial"/>
      <family val="2"/>
    </font>
    <font>
      <i/>
      <vertAlign val="superscript"/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Verdana"/>
      <family val="2"/>
    </font>
    <font>
      <b/>
      <sz val="13"/>
      <color theme="3"/>
      <name val="Verdana"/>
      <family val="2"/>
    </font>
    <font>
      <b/>
      <sz val="11"/>
      <color theme="3"/>
      <name val="Verdana"/>
      <family val="2"/>
    </font>
    <font>
      <sz val="9"/>
      <color rgb="FF006100"/>
      <name val="Verdana"/>
      <family val="2"/>
    </font>
    <font>
      <sz val="9"/>
      <color rgb="FF9C0006"/>
      <name val="Verdana"/>
      <family val="2"/>
    </font>
    <font>
      <sz val="9"/>
      <color rgb="FF9C6500"/>
      <name val="Verdana"/>
      <family val="2"/>
    </font>
    <font>
      <sz val="9"/>
      <color rgb="FF3F3F76"/>
      <name val="Verdana"/>
      <family val="2"/>
    </font>
    <font>
      <b/>
      <sz val="9"/>
      <color rgb="FF3F3F3F"/>
      <name val="Verdana"/>
      <family val="2"/>
    </font>
    <font>
      <b/>
      <sz val="9"/>
      <color rgb="FFFA7D00"/>
      <name val="Verdana"/>
      <family val="2"/>
    </font>
    <font>
      <sz val="9"/>
      <color rgb="FFFA7D00"/>
      <name val="Verdana"/>
      <family val="2"/>
    </font>
    <font>
      <b/>
      <sz val="9"/>
      <color theme="0"/>
      <name val="Verdana"/>
      <family val="2"/>
    </font>
    <font>
      <sz val="9"/>
      <color rgb="FFFF0000"/>
      <name val="Verdana"/>
      <family val="2"/>
    </font>
    <font>
      <i/>
      <sz val="9"/>
      <color rgb="FF7F7F7F"/>
      <name val="Verdana"/>
      <family val="2"/>
    </font>
    <font>
      <b/>
      <sz val="9"/>
      <color theme="1"/>
      <name val="Verdana"/>
      <family val="2"/>
    </font>
    <font>
      <sz val="9"/>
      <color theme="0"/>
      <name val="Verdana"/>
      <family val="2"/>
    </font>
    <font>
      <sz val="8"/>
      <color indexed="8"/>
      <name val="Arial"/>
      <family val="2"/>
    </font>
    <font>
      <b/>
      <i/>
      <sz val="10"/>
      <color theme="3" tint="-0.499984740745262"/>
      <name val="Arial"/>
      <family val="2"/>
    </font>
    <font>
      <i/>
      <sz val="10"/>
      <color theme="3" tint="-0.499984740745262"/>
      <name val="Arial"/>
      <family val="2"/>
    </font>
    <font>
      <sz val="10"/>
      <name val="Verdana"/>
      <family val="2"/>
    </font>
    <font>
      <sz val="8.5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b/>
      <u/>
      <sz val="10"/>
      <color theme="3" tint="-0.499984740745262"/>
      <name val="Arial"/>
      <family val="2"/>
    </font>
    <font>
      <sz val="10"/>
      <name val="Arial"/>
      <family val="2"/>
    </font>
    <font>
      <i/>
      <sz val="8"/>
      <color theme="2" tint="-0.499984740745262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sz val="10"/>
      <color theme="1"/>
      <name val="Arial"/>
      <family val="2"/>
    </font>
    <font>
      <sz val="9"/>
      <color theme="1"/>
      <name val="Calibri"/>
      <family val="2"/>
    </font>
    <font>
      <sz val="10"/>
      <color theme="1"/>
      <name val="Calibri"/>
      <family val="2"/>
    </font>
    <font>
      <sz val="9"/>
      <color indexed="8"/>
      <name val="Verdana"/>
      <family val="2"/>
    </font>
    <font>
      <sz val="8"/>
      <name val="Arial"/>
      <family val="2"/>
    </font>
    <font>
      <sz val="9"/>
      <color theme="1"/>
      <name val="Arial"/>
      <family val="2"/>
    </font>
  </fonts>
  <fills count="4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3EDA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60"/>
      </patternFill>
    </fill>
    <fill>
      <patternFill patternType="solid">
        <fgColor rgb="FFFFFFFF"/>
        <bgColor rgb="FF000000"/>
      </patternFill>
    </fill>
  </fills>
  <borders count="22">
    <border>
      <left/>
      <right/>
      <top/>
      <bottom/>
      <diagonal/>
    </border>
    <border>
      <left/>
      <right/>
      <top/>
      <bottom style="thin">
        <color theme="4"/>
      </bottom>
      <diagonal/>
    </border>
    <border>
      <left/>
      <right/>
      <top style="medium">
        <color theme="4"/>
      </top>
      <bottom style="medium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hair">
        <color theme="4"/>
      </bottom>
      <diagonal/>
    </border>
    <border>
      <left/>
      <right/>
      <top style="medium">
        <color theme="4"/>
      </top>
      <bottom/>
      <diagonal/>
    </border>
    <border>
      <left/>
      <right/>
      <top style="medium">
        <color theme="4"/>
      </top>
      <bottom style="hair">
        <color theme="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theme="4"/>
      </top>
      <bottom style="medium">
        <color theme="4"/>
      </bottom>
      <diagonal/>
    </border>
    <border>
      <left/>
      <right/>
      <top style="medium">
        <color theme="4"/>
      </top>
      <bottom style="thin">
        <color theme="0"/>
      </bottom>
      <diagonal/>
    </border>
    <border>
      <left/>
      <right/>
      <top style="thin">
        <color theme="0"/>
      </top>
      <bottom style="hair">
        <color theme="4"/>
      </bottom>
      <diagonal/>
    </border>
    <border>
      <left/>
      <right/>
      <top style="thin">
        <color theme="4"/>
      </top>
      <bottom/>
      <diagonal/>
    </border>
    <border>
      <left/>
      <right/>
      <top style="thin">
        <color rgb="FFE3EDA5"/>
      </top>
      <bottom style="hair">
        <color theme="4"/>
      </bottom>
      <diagonal/>
    </border>
    <border>
      <left/>
      <right/>
      <top style="thin">
        <color rgb="FFE3EDA5"/>
      </top>
      <bottom style="thin">
        <color theme="4"/>
      </bottom>
      <diagonal/>
    </border>
  </borders>
  <cellStyleXfs count="112">
    <xf numFmtId="0" fontId="0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4" fillId="0" borderId="0"/>
    <xf numFmtId="0" fontId="5" fillId="0" borderId="0">
      <alignment vertical="top"/>
    </xf>
    <xf numFmtId="0" fontId="5" fillId="0" borderId="0">
      <alignment vertical="top"/>
    </xf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7" applyNumberFormat="0" applyFill="0" applyAlignment="0" applyProtection="0"/>
    <xf numFmtId="0" fontId="15" fillId="0" borderId="8" applyNumberFormat="0" applyFill="0" applyAlignment="0" applyProtection="0"/>
    <xf numFmtId="0" fontId="16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5" borderId="0" applyNumberFormat="0" applyBorder="0" applyAlignment="0" applyProtection="0"/>
    <xf numFmtId="0" fontId="18" fillId="6" borderId="0" applyNumberFormat="0" applyBorder="0" applyAlignment="0" applyProtection="0"/>
    <xf numFmtId="0" fontId="19" fillId="7" borderId="0" applyNumberFormat="0" applyBorder="0" applyAlignment="0" applyProtection="0"/>
    <xf numFmtId="0" fontId="20" fillId="8" borderId="10" applyNumberFormat="0" applyAlignment="0" applyProtection="0"/>
    <xf numFmtId="0" fontId="21" fillId="9" borderId="11" applyNumberFormat="0" applyAlignment="0" applyProtection="0"/>
    <xf numFmtId="0" fontId="22" fillId="9" borderId="10" applyNumberFormat="0" applyAlignment="0" applyProtection="0"/>
    <xf numFmtId="0" fontId="23" fillId="0" borderId="12" applyNumberFormat="0" applyFill="0" applyAlignment="0" applyProtection="0"/>
    <xf numFmtId="0" fontId="24" fillId="10" borderId="13" applyNumberFormat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15" applyNumberFormat="0" applyFill="0" applyAlignment="0" applyProtection="0"/>
    <xf numFmtId="0" fontId="28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28" fillId="19" borderId="0" applyNumberFormat="0" applyBorder="0" applyAlignment="0" applyProtection="0"/>
    <xf numFmtId="0" fontId="28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28" fillId="23" borderId="0" applyNumberFormat="0" applyBorder="0" applyAlignment="0" applyProtection="0"/>
    <xf numFmtId="0" fontId="28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28" fillId="27" borderId="0" applyNumberFormat="0" applyBorder="0" applyAlignment="0" applyProtection="0"/>
    <xf numFmtId="0" fontId="28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28" fillId="31" borderId="0" applyNumberFormat="0" applyBorder="0" applyAlignment="0" applyProtection="0"/>
    <xf numFmtId="0" fontId="28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28" fillId="35" borderId="0" applyNumberFormat="0" applyBorder="0" applyAlignment="0" applyProtection="0"/>
    <xf numFmtId="3" fontId="29" fillId="0" borderId="0" applyFill="0" applyBorder="0" applyProtection="0">
      <alignment horizontal="left"/>
    </xf>
    <xf numFmtId="0" fontId="3" fillId="11" borderId="14" applyNumberFormat="0" applyFont="0" applyAlignment="0" applyProtection="0"/>
    <xf numFmtId="0" fontId="5" fillId="0" borderId="0"/>
    <xf numFmtId="0" fontId="3" fillId="0" borderId="0"/>
    <xf numFmtId="168" fontId="34" fillId="36" borderId="6"/>
    <xf numFmtId="168" fontId="35" fillId="2" borderId="0">
      <alignment horizontal="left"/>
    </xf>
    <xf numFmtId="168" fontId="35" fillId="37" borderId="19">
      <alignment horizontal="right"/>
    </xf>
    <xf numFmtId="0" fontId="35" fillId="2" borderId="0">
      <alignment horizontal="left"/>
    </xf>
    <xf numFmtId="16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5" fontId="5" fillId="0" borderId="0"/>
    <xf numFmtId="170" fontId="43" fillId="0" borderId="0"/>
    <xf numFmtId="170" fontId="44" fillId="0" borderId="0"/>
    <xf numFmtId="170" fontId="43" fillId="0" borderId="0"/>
    <xf numFmtId="0" fontId="5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9" fontId="1" fillId="0" borderId="0" applyFont="0" applyFill="0" applyBorder="0" applyAlignment="0" applyProtection="0"/>
    <xf numFmtId="0" fontId="5" fillId="0" borderId="0"/>
    <xf numFmtId="0" fontId="46" fillId="39" borderId="0"/>
    <xf numFmtId="164" fontId="46" fillId="0" borderId="0" applyFont="0" applyFill="0" applyBorder="0" applyAlignment="0" applyProtection="0"/>
  </cellStyleXfs>
  <cellXfs count="289">
    <xf numFmtId="0" fontId="0" fillId="0" borderId="0" xfId="0"/>
    <xf numFmtId="0" fontId="0" fillId="2" borderId="0" xfId="0" applyFill="1"/>
    <xf numFmtId="0" fontId="7" fillId="2" borderId="0" xfId="0" applyFont="1" applyFill="1"/>
    <xf numFmtId="0" fontId="9" fillId="2" borderId="0" xfId="0" applyFont="1" applyFill="1"/>
    <xf numFmtId="0" fontId="0" fillId="0" borderId="0" xfId="0" applyAlignment="1">
      <alignment vertical="top"/>
    </xf>
    <xf numFmtId="3" fontId="7" fillId="3" borderId="2" xfId="0" applyNumberFormat="1" applyFont="1" applyFill="1" applyBorder="1" applyAlignment="1">
      <alignment horizontal="right" vertical="top"/>
    </xf>
    <xf numFmtId="0" fontId="0" fillId="2" borderId="4" xfId="0" applyFill="1" applyBorder="1" applyAlignment="1">
      <alignment horizontal="left" indent="1"/>
    </xf>
    <xf numFmtId="0" fontId="7" fillId="2" borderId="3" xfId="0" applyFont="1" applyFill="1" applyBorder="1"/>
    <xf numFmtId="3" fontId="7" fillId="2" borderId="3" xfId="0" applyNumberFormat="1" applyFont="1" applyFill="1" applyBorder="1" applyAlignment="1">
      <alignment horizontal="right"/>
    </xf>
    <xf numFmtId="3" fontId="7" fillId="3" borderId="3" xfId="0" applyNumberFormat="1" applyFont="1" applyFill="1" applyBorder="1" applyAlignment="1">
      <alignment horizontal="right"/>
    </xf>
    <xf numFmtId="3" fontId="7" fillId="2" borderId="0" xfId="0" applyNumberFormat="1" applyFont="1" applyFill="1" applyAlignment="1">
      <alignment horizontal="right"/>
    </xf>
    <xf numFmtId="3" fontId="7" fillId="3" borderId="0" xfId="0" applyNumberFormat="1" applyFont="1" applyFill="1" applyAlignment="1">
      <alignment horizontal="right"/>
    </xf>
    <xf numFmtId="0" fontId="10" fillId="2" borderId="0" xfId="0" applyFont="1" applyFill="1"/>
    <xf numFmtId="0" fontId="6" fillId="2" borderId="0" xfId="0" applyFont="1" applyFill="1" applyAlignment="1">
      <alignment horizontal="left"/>
    </xf>
    <xf numFmtId="3" fontId="0" fillId="2" borderId="1" xfId="0" applyNumberFormat="1" applyFill="1" applyBorder="1" applyAlignment="1">
      <alignment horizontal="right"/>
    </xf>
    <xf numFmtId="3" fontId="0" fillId="3" borderId="1" xfId="0" applyNumberFormat="1" applyFill="1" applyBorder="1" applyAlignment="1">
      <alignment horizontal="right"/>
    </xf>
    <xf numFmtId="0" fontId="0" fillId="2" borderId="0" xfId="0" applyFill="1" applyAlignment="1">
      <alignment horizontal="left"/>
    </xf>
    <xf numFmtId="0" fontId="7" fillId="2" borderId="0" xfId="0" applyFont="1" applyFill="1" applyAlignment="1">
      <alignment horizontal="left"/>
    </xf>
    <xf numFmtId="3" fontId="0" fillId="2" borderId="0" xfId="0" applyNumberFormat="1" applyFill="1" applyAlignment="1">
      <alignment horizontal="right"/>
    </xf>
    <xf numFmtId="3" fontId="0" fillId="3" borderId="0" xfId="0" applyNumberFormat="1" applyFill="1" applyAlignment="1">
      <alignment horizontal="right"/>
    </xf>
    <xf numFmtId="4" fontId="0" fillId="2" borderId="0" xfId="0" applyNumberFormat="1" applyFill="1" applyAlignment="1">
      <alignment horizontal="right"/>
    </xf>
    <xf numFmtId="4" fontId="0" fillId="3" borderId="0" xfId="0" applyNumberFormat="1" applyFill="1" applyAlignment="1">
      <alignment horizontal="right"/>
    </xf>
    <xf numFmtId="4" fontId="0" fillId="2" borderId="3" xfId="0" applyNumberFormat="1" applyFill="1" applyBorder="1" applyAlignment="1">
      <alignment horizontal="right"/>
    </xf>
    <xf numFmtId="4" fontId="0" fillId="3" borderId="3" xfId="0" applyNumberFormat="1" applyFill="1" applyBorder="1" applyAlignment="1">
      <alignment horizontal="right"/>
    </xf>
    <xf numFmtId="0" fontId="0" fillId="2" borderId="0" xfId="0" quotePrefix="1" applyFill="1" applyAlignment="1">
      <alignment horizontal="left"/>
    </xf>
    <xf numFmtId="3" fontId="7" fillId="2" borderId="2" xfId="0" applyNumberFormat="1" applyFont="1" applyFill="1" applyBorder="1" applyAlignment="1">
      <alignment horizontal="right" vertical="top" wrapText="1"/>
    </xf>
    <xf numFmtId="0" fontId="0" fillId="2" borderId="4" xfId="0" applyFill="1" applyBorder="1" applyAlignment="1">
      <alignment horizontal="left"/>
    </xf>
    <xf numFmtId="3" fontId="0" fillId="0" borderId="0" xfId="0" applyNumberFormat="1" applyAlignment="1">
      <alignment horizontal="right"/>
    </xf>
    <xf numFmtId="0" fontId="7" fillId="2" borderId="5" xfId="0" applyFont="1" applyFill="1" applyBorder="1"/>
    <xf numFmtId="3" fontId="7" fillId="2" borderId="5" xfId="0" applyNumberFormat="1" applyFont="1" applyFill="1" applyBorder="1" applyAlignment="1">
      <alignment horizontal="right"/>
    </xf>
    <xf numFmtId="3" fontId="7" fillId="3" borderId="5" xfId="0" applyNumberFormat="1" applyFont="1" applyFill="1" applyBorder="1" applyAlignment="1">
      <alignment horizontal="right"/>
    </xf>
    <xf numFmtId="3" fontId="0" fillId="0" borderId="1" xfId="0" applyNumberFormat="1" applyBorder="1" applyAlignment="1">
      <alignment horizontal="right"/>
    </xf>
    <xf numFmtId="3" fontId="7" fillId="0" borderId="3" xfId="0" applyNumberFormat="1" applyFont="1" applyBorder="1" applyAlignment="1">
      <alignment horizontal="right"/>
    </xf>
    <xf numFmtId="3" fontId="7" fillId="3" borderId="1" xfId="0" applyNumberFormat="1" applyFont="1" applyFill="1" applyBorder="1" applyAlignment="1">
      <alignment horizontal="right"/>
    </xf>
    <xf numFmtId="3" fontId="7" fillId="0" borderId="1" xfId="0" applyNumberFormat="1" applyFont="1" applyBorder="1" applyAlignment="1">
      <alignment horizontal="right"/>
    </xf>
    <xf numFmtId="0" fontId="0" fillId="2" borderId="3" xfId="0" applyFill="1" applyBorder="1" applyAlignment="1">
      <alignment horizontal="left"/>
    </xf>
    <xf numFmtId="0" fontId="7" fillId="2" borderId="1" xfId="0" applyFont="1" applyFill="1" applyBorder="1" applyAlignment="1">
      <alignment horizontal="left"/>
    </xf>
    <xf numFmtId="3" fontId="7" fillId="0" borderId="0" xfId="0" applyNumberFormat="1" applyFont="1" applyAlignment="1">
      <alignment horizontal="right"/>
    </xf>
    <xf numFmtId="9" fontId="0" fillId="3" borderId="0" xfId="37" applyFont="1" applyFill="1" applyAlignment="1">
      <alignment horizontal="right"/>
    </xf>
    <xf numFmtId="0" fontId="9" fillId="2" borderId="0" xfId="0" applyFont="1" applyFill="1" applyAlignment="1">
      <alignment horizontal="left" indent="1"/>
    </xf>
    <xf numFmtId="9" fontId="9" fillId="2" borderId="0" xfId="37" applyFont="1" applyFill="1" applyAlignment="1">
      <alignment horizontal="right"/>
    </xf>
    <xf numFmtId="9" fontId="9" fillId="3" borderId="0" xfId="37" applyFont="1" applyFill="1" applyAlignment="1">
      <alignment horizontal="right"/>
    </xf>
    <xf numFmtId="165" fontId="7" fillId="3" borderId="2" xfId="0" applyNumberFormat="1" applyFont="1" applyFill="1" applyBorder="1" applyAlignment="1">
      <alignment horizontal="right" vertical="top"/>
    </xf>
    <xf numFmtId="3" fontId="7" fillId="2" borderId="1" xfId="0" applyNumberFormat="1" applyFont="1" applyFill="1" applyBorder="1" applyAlignment="1">
      <alignment horizontal="right"/>
    </xf>
    <xf numFmtId="0" fontId="7" fillId="2" borderId="4" xfId="0" applyFont="1" applyFill="1" applyBorder="1" applyAlignment="1">
      <alignment horizontal="left"/>
    </xf>
    <xf numFmtId="0" fontId="7" fillId="2" borderId="6" xfId="0" applyFont="1" applyFill="1" applyBorder="1"/>
    <xf numFmtId="0" fontId="0" fillId="3" borderId="6" xfId="0" applyFill="1" applyBorder="1"/>
    <xf numFmtId="0" fontId="0" fillId="2" borderId="6" xfId="0" applyFill="1" applyBorder="1"/>
    <xf numFmtId="0" fontId="0" fillId="2" borderId="2" xfId="0" applyFill="1" applyBorder="1" applyAlignment="1">
      <alignment vertical="top"/>
    </xf>
    <xf numFmtId="0" fontId="9" fillId="0" borderId="0" xfId="0" applyFont="1"/>
    <xf numFmtId="9" fontId="5" fillId="2" borderId="0" xfId="37" applyFill="1" applyAlignment="1">
      <alignment horizontal="right"/>
    </xf>
    <xf numFmtId="9" fontId="5" fillId="3" borderId="0" xfId="37" applyFill="1" applyAlignment="1">
      <alignment horizontal="right"/>
    </xf>
    <xf numFmtId="3" fontId="0" fillId="0" borderId="0" xfId="0" applyNumberFormat="1"/>
    <xf numFmtId="3" fontId="7" fillId="4" borderId="5" xfId="0" applyNumberFormat="1" applyFont="1" applyFill="1" applyBorder="1" applyAlignment="1">
      <alignment horizontal="right"/>
    </xf>
    <xf numFmtId="3" fontId="0" fillId="4" borderId="1" xfId="0" applyNumberFormat="1" applyFill="1" applyBorder="1" applyAlignment="1">
      <alignment horizontal="right"/>
    </xf>
    <xf numFmtId="3" fontId="7" fillId="4" borderId="3" xfId="0" applyNumberFormat="1" applyFont="1" applyFill="1" applyBorder="1" applyAlignment="1">
      <alignment horizontal="right"/>
    </xf>
    <xf numFmtId="9" fontId="0" fillId="4" borderId="0" xfId="37" applyFont="1" applyFill="1" applyAlignment="1">
      <alignment horizontal="right"/>
    </xf>
    <xf numFmtId="3" fontId="0" fillId="4" borderId="0" xfId="0" applyNumberFormat="1" applyFill="1" applyAlignment="1">
      <alignment horizontal="right"/>
    </xf>
    <xf numFmtId="3" fontId="7" fillId="4" borderId="0" xfId="0" applyNumberFormat="1" applyFont="1" applyFill="1" applyAlignment="1">
      <alignment horizontal="right"/>
    </xf>
    <xf numFmtId="0" fontId="0" fillId="4" borderId="6" xfId="0" applyFill="1" applyBorder="1"/>
    <xf numFmtId="9" fontId="9" fillId="4" borderId="0" xfId="37" applyFont="1" applyFill="1" applyAlignment="1">
      <alignment horizontal="right"/>
    </xf>
    <xf numFmtId="4" fontId="0" fillId="4" borderId="0" xfId="0" applyNumberFormat="1" applyFill="1" applyAlignment="1">
      <alignment horizontal="right"/>
    </xf>
    <xf numFmtId="4" fontId="0" fillId="4" borderId="3" xfId="0" applyNumberFormat="1" applyFill="1" applyBorder="1" applyAlignment="1">
      <alignment horizontal="right"/>
    </xf>
    <xf numFmtId="9" fontId="5" fillId="0" borderId="0" xfId="37" applyAlignment="1">
      <alignment horizontal="right"/>
    </xf>
    <xf numFmtId="0" fontId="0" fillId="0" borderId="0" xfId="0" applyAlignment="1">
      <alignment horizontal="left"/>
    </xf>
    <xf numFmtId="0" fontId="0" fillId="0" borderId="4" xfId="0" applyBorder="1" applyAlignment="1">
      <alignment horizontal="left"/>
    </xf>
    <xf numFmtId="3" fontId="7" fillId="3" borderId="2" xfId="0" applyNumberFormat="1" applyFont="1" applyFill="1" applyBorder="1" applyAlignment="1">
      <alignment horizontal="right" vertical="top" wrapText="1"/>
    </xf>
    <xf numFmtId="0" fontId="7" fillId="0" borderId="3" xfId="0" applyFont="1" applyBorder="1"/>
    <xf numFmtId="3" fontId="9" fillId="2" borderId="0" xfId="0" applyNumberFormat="1" applyFont="1" applyFill="1"/>
    <xf numFmtId="3" fontId="9" fillId="3" borderId="0" xfId="0" applyNumberFormat="1" applyFont="1" applyFill="1" applyAlignment="1">
      <alignment horizontal="right"/>
    </xf>
    <xf numFmtId="0" fontId="30" fillId="2" borderId="0" xfId="0" applyFont="1" applyFill="1"/>
    <xf numFmtId="3" fontId="30" fillId="2" borderId="0" xfId="0" applyNumberFormat="1" applyFont="1" applyFill="1" applyAlignment="1">
      <alignment horizontal="right"/>
    </xf>
    <xf numFmtId="3" fontId="30" fillId="3" borderId="0" xfId="0" applyNumberFormat="1" applyFont="1" applyFill="1" applyAlignment="1">
      <alignment horizontal="right"/>
    </xf>
    <xf numFmtId="0" fontId="31" fillId="0" borderId="0" xfId="0" applyFont="1"/>
    <xf numFmtId="3" fontId="30" fillId="4" borderId="0" xfId="0" applyNumberFormat="1" applyFont="1" applyFill="1" applyAlignment="1">
      <alignment horizontal="right"/>
    </xf>
    <xf numFmtId="0" fontId="7" fillId="0" borderId="0" xfId="0" applyFont="1" applyAlignment="1">
      <alignment horizontal="left"/>
    </xf>
    <xf numFmtId="0" fontId="7" fillId="0" borderId="1" xfId="0" applyFont="1" applyBorder="1" applyAlignment="1">
      <alignment horizontal="left"/>
    </xf>
    <xf numFmtId="0" fontId="5" fillId="0" borderId="0" xfId="24" applyFont="1" applyAlignment="1">
      <alignment horizontal="left"/>
    </xf>
    <xf numFmtId="3" fontId="5" fillId="2" borderId="0" xfId="24" applyNumberFormat="1" applyFont="1" applyFill="1" applyAlignment="1">
      <alignment horizontal="right"/>
    </xf>
    <xf numFmtId="3" fontId="5" fillId="3" borderId="0" xfId="24" applyNumberFormat="1" applyFont="1" applyFill="1" applyAlignment="1">
      <alignment horizontal="right"/>
    </xf>
    <xf numFmtId="0" fontId="5" fillId="0" borderId="0" xfId="24" applyFont="1" applyAlignment="1">
      <alignment horizontal="left" indent="1"/>
    </xf>
    <xf numFmtId="0" fontId="5" fillId="0" borderId="4" xfId="24" applyFont="1" applyBorder="1" applyAlignment="1">
      <alignment horizontal="left" indent="1"/>
    </xf>
    <xf numFmtId="3" fontId="5" fillId="2" borderId="4" xfId="24" applyNumberFormat="1" applyFont="1" applyFill="1" applyBorder="1" applyAlignment="1">
      <alignment horizontal="right"/>
    </xf>
    <xf numFmtId="3" fontId="5" fillId="3" borderId="1" xfId="24" applyNumberFormat="1" applyFont="1" applyFill="1" applyBorder="1" applyAlignment="1">
      <alignment horizontal="right"/>
    </xf>
    <xf numFmtId="3" fontId="5" fillId="2" borderId="1" xfId="24" applyNumberFormat="1" applyFont="1" applyFill="1" applyBorder="1" applyAlignment="1">
      <alignment horizontal="right"/>
    </xf>
    <xf numFmtId="0" fontId="7" fillId="0" borderId="3" xfId="24" applyFont="1" applyBorder="1"/>
    <xf numFmtId="3" fontId="7" fillId="2" borderId="3" xfId="24" applyNumberFormat="1" applyFont="1" applyFill="1" applyBorder="1" applyAlignment="1">
      <alignment horizontal="right"/>
    </xf>
    <xf numFmtId="3" fontId="7" fillId="3" borderId="3" xfId="24" applyNumberFormat="1" applyFont="1" applyFill="1" applyBorder="1" applyAlignment="1">
      <alignment horizontal="right"/>
    </xf>
    <xf numFmtId="0" fontId="7" fillId="0" borderId="0" xfId="24" applyFont="1" applyAlignment="1">
      <alignment horizontal="left"/>
    </xf>
    <xf numFmtId="0" fontId="5" fillId="0" borderId="4" xfId="24" applyFont="1" applyBorder="1" applyAlignment="1">
      <alignment horizontal="left"/>
    </xf>
    <xf numFmtId="4" fontId="5" fillId="2" borderId="0" xfId="24" applyNumberFormat="1" applyFont="1" applyFill="1" applyAlignment="1">
      <alignment horizontal="right"/>
    </xf>
    <xf numFmtId="3" fontId="7" fillId="3" borderId="0" xfId="24" applyNumberFormat="1" applyFont="1" applyFill="1" applyAlignment="1">
      <alignment horizontal="right"/>
    </xf>
    <xf numFmtId="3" fontId="7" fillId="2" borderId="0" xfId="24" applyNumberFormat="1" applyFont="1" applyFill="1" applyAlignment="1">
      <alignment horizontal="right"/>
    </xf>
    <xf numFmtId="0" fontId="0" fillId="0" borderId="0" xfId="24" applyFont="1" applyAlignment="1">
      <alignment horizontal="left"/>
    </xf>
    <xf numFmtId="9" fontId="0" fillId="2" borderId="0" xfId="37" applyFont="1" applyFill="1" applyAlignment="1">
      <alignment horizontal="right"/>
    </xf>
    <xf numFmtId="3" fontId="7" fillId="2" borderId="2" xfId="0" applyNumberFormat="1" applyFont="1" applyFill="1" applyBorder="1" applyAlignment="1">
      <alignment horizontal="right" vertical="top"/>
    </xf>
    <xf numFmtId="0" fontId="0" fillId="0" borderId="4" xfId="24" applyFont="1" applyBorder="1" applyAlignment="1">
      <alignment horizontal="left"/>
    </xf>
    <xf numFmtId="169" fontId="7" fillId="3" borderId="2" xfId="0" applyNumberFormat="1" applyFont="1" applyFill="1" applyBorder="1" applyAlignment="1">
      <alignment horizontal="right" vertical="top" wrapText="1"/>
    </xf>
    <xf numFmtId="169" fontId="7" fillId="0" borderId="2" xfId="0" applyNumberFormat="1" applyFont="1" applyBorder="1" applyAlignment="1">
      <alignment horizontal="right" vertical="top" wrapText="1"/>
    </xf>
    <xf numFmtId="0" fontId="36" fillId="0" borderId="0" xfId="0" applyFont="1"/>
    <xf numFmtId="0" fontId="36" fillId="0" borderId="0" xfId="0" applyFont="1" applyAlignment="1">
      <alignment vertical="top"/>
    </xf>
    <xf numFmtId="0" fontId="37" fillId="0" borderId="0" xfId="0" applyFont="1"/>
    <xf numFmtId="0" fontId="38" fillId="0" borderId="0" xfId="0" applyFont="1"/>
    <xf numFmtId="0" fontId="0" fillId="2" borderId="0" xfId="0" applyFill="1" applyAlignment="1">
      <alignment vertical="top"/>
    </xf>
    <xf numFmtId="3" fontId="7" fillId="4" borderId="2" xfId="0" applyNumberFormat="1" applyFont="1" applyFill="1" applyBorder="1" applyAlignment="1">
      <alignment horizontal="right" vertical="top" wrapText="1"/>
    </xf>
    <xf numFmtId="3" fontId="0" fillId="3" borderId="3" xfId="0" applyNumberFormat="1" applyFill="1" applyBorder="1" applyAlignment="1">
      <alignment horizontal="right"/>
    </xf>
    <xf numFmtId="3" fontId="0" fillId="2" borderId="3" xfId="0" applyNumberFormat="1" applyFill="1" applyBorder="1" applyAlignment="1">
      <alignment horizontal="right"/>
    </xf>
    <xf numFmtId="165" fontId="7" fillId="0" borderId="2" xfId="0" applyNumberFormat="1" applyFont="1" applyBorder="1" applyAlignment="1">
      <alignment horizontal="right" vertical="top" wrapText="1"/>
    </xf>
    <xf numFmtId="0" fontId="40" fillId="0" borderId="0" xfId="0" applyFont="1"/>
    <xf numFmtId="0" fontId="41" fillId="0" borderId="0" xfId="0" applyFont="1"/>
    <xf numFmtId="9" fontId="42" fillId="2" borderId="0" xfId="27" applyFont="1" applyFill="1" applyAlignment="1">
      <alignment horizontal="right"/>
    </xf>
    <xf numFmtId="9" fontId="42" fillId="2" borderId="1" xfId="27" applyFont="1" applyFill="1" applyBorder="1" applyAlignment="1">
      <alignment horizontal="right"/>
    </xf>
    <xf numFmtId="0" fontId="5" fillId="2" borderId="0" xfId="0" applyFont="1" applyFill="1"/>
    <xf numFmtId="166" fontId="5" fillId="3" borderId="0" xfId="0" applyNumberFormat="1" applyFont="1" applyFill="1" applyAlignment="1">
      <alignment horizontal="right"/>
    </xf>
    <xf numFmtId="166" fontId="5" fillId="2" borderId="0" xfId="0" applyNumberFormat="1" applyFont="1" applyFill="1" applyAlignment="1">
      <alignment horizontal="right"/>
    </xf>
    <xf numFmtId="166" fontId="9" fillId="3" borderId="0" xfId="0" applyNumberFormat="1" applyFont="1" applyFill="1" applyAlignment="1">
      <alignment horizontal="right"/>
    </xf>
    <xf numFmtId="166" fontId="9" fillId="2" borderId="0" xfId="0" applyNumberFormat="1" applyFont="1" applyFill="1" applyAlignment="1">
      <alignment horizontal="right"/>
    </xf>
    <xf numFmtId="9" fontId="9" fillId="2" borderId="3" xfId="37" applyFont="1" applyFill="1" applyBorder="1"/>
    <xf numFmtId="9" fontId="9" fillId="3" borderId="3" xfId="37" applyFont="1" applyFill="1" applyBorder="1" applyAlignment="1">
      <alignment horizontal="right"/>
    </xf>
    <xf numFmtId="9" fontId="9" fillId="2" borderId="3" xfId="37" applyFont="1" applyFill="1" applyBorder="1" applyAlignment="1">
      <alignment horizontal="right"/>
    </xf>
    <xf numFmtId="9" fontId="5" fillId="2" borderId="3" xfId="37" applyFill="1" applyBorder="1" applyAlignment="1">
      <alignment horizontal="right"/>
    </xf>
    <xf numFmtId="3" fontId="7" fillId="0" borderId="2" xfId="0" applyNumberFormat="1" applyFont="1" applyBorder="1" applyAlignment="1">
      <alignment horizontal="right" vertical="top" wrapText="1"/>
    </xf>
    <xf numFmtId="167" fontId="7" fillId="3" borderId="0" xfId="38" applyNumberFormat="1" applyFont="1" applyFill="1" applyAlignment="1">
      <alignment horizontal="right"/>
    </xf>
    <xf numFmtId="167" fontId="7" fillId="0" borderId="0" xfId="38" applyNumberFormat="1" applyFont="1" applyAlignment="1">
      <alignment horizontal="right"/>
    </xf>
    <xf numFmtId="0" fontId="7" fillId="0" borderId="0" xfId="0" applyFont="1"/>
    <xf numFmtId="3" fontId="5" fillId="2" borderId="21" xfId="81" applyNumberFormat="1" applyFill="1" applyBorder="1" applyAlignment="1">
      <alignment horizontal="right"/>
    </xf>
    <xf numFmtId="3" fontId="7" fillId="3" borderId="3" xfId="91" applyNumberFormat="1" applyFont="1" applyFill="1" applyBorder="1" applyAlignment="1">
      <alignment horizontal="right"/>
    </xf>
    <xf numFmtId="0" fontId="7" fillId="2" borderId="20" xfId="91" applyFont="1" applyFill="1" applyBorder="1" applyAlignment="1">
      <alignment horizontal="left"/>
    </xf>
    <xf numFmtId="0" fontId="9" fillId="2" borderId="0" xfId="0" applyFont="1" applyFill="1" applyAlignment="1">
      <alignment horizontal="left"/>
    </xf>
    <xf numFmtId="3" fontId="7" fillId="3" borderId="5" xfId="82" applyNumberFormat="1" applyFont="1" applyFill="1" applyBorder="1" applyAlignment="1">
      <alignment horizontal="right"/>
    </xf>
    <xf numFmtId="3" fontId="7" fillId="2" borderId="5" xfId="82" applyNumberFormat="1" applyFont="1" applyFill="1" applyBorder="1" applyAlignment="1">
      <alignment horizontal="right"/>
    </xf>
    <xf numFmtId="3" fontId="7" fillId="0" borderId="5" xfId="82" applyNumberFormat="1" applyFont="1" applyBorder="1" applyAlignment="1">
      <alignment horizontal="right"/>
    </xf>
    <xf numFmtId="3" fontId="7" fillId="2" borderId="0" xfId="82" applyNumberFormat="1" applyFont="1" applyFill="1" applyAlignment="1">
      <alignment horizontal="right"/>
    </xf>
    <xf numFmtId="3" fontId="7" fillId="2" borderId="3" xfId="82" applyNumberFormat="1" applyFont="1" applyFill="1" applyBorder="1" applyAlignment="1">
      <alignment horizontal="right"/>
    </xf>
    <xf numFmtId="3" fontId="7" fillId="3" borderId="0" xfId="82" applyNumberFormat="1" applyFont="1" applyFill="1" applyAlignment="1">
      <alignment horizontal="right"/>
    </xf>
    <xf numFmtId="3" fontId="7" fillId="0" borderId="0" xfId="82" applyNumberFormat="1" applyFont="1" applyAlignment="1">
      <alignment horizontal="right"/>
    </xf>
    <xf numFmtId="3" fontId="7" fillId="3" borderId="3" xfId="82" applyNumberFormat="1" applyFont="1" applyFill="1" applyBorder="1" applyAlignment="1">
      <alignment horizontal="right"/>
    </xf>
    <xf numFmtId="3" fontId="7" fillId="0" borderId="3" xfId="82" applyNumberFormat="1" applyFont="1" applyBorder="1" applyAlignment="1">
      <alignment horizontal="right"/>
    </xf>
    <xf numFmtId="3" fontId="47" fillId="0" borderId="0" xfId="82" applyNumberFormat="1" applyFont="1" applyAlignment="1">
      <alignment horizontal="right"/>
    </xf>
    <xf numFmtId="3" fontId="47" fillId="3" borderId="0" xfId="82" applyNumberFormat="1" applyFont="1" applyFill="1" applyAlignment="1">
      <alignment horizontal="right"/>
    </xf>
    <xf numFmtId="3" fontId="47" fillId="3" borderId="1" xfId="82" applyNumberFormat="1" applyFont="1" applyFill="1" applyBorder="1" applyAlignment="1">
      <alignment horizontal="right"/>
    </xf>
    <xf numFmtId="3" fontId="47" fillId="0" borderId="1" xfId="82" applyNumberFormat="1" applyFont="1" applyBorder="1" applyAlignment="1">
      <alignment horizontal="right"/>
    </xf>
    <xf numFmtId="3" fontId="47" fillId="2" borderId="0" xfId="82" applyNumberFormat="1" applyFont="1" applyFill="1" applyAlignment="1">
      <alignment horizontal="right"/>
    </xf>
    <xf numFmtId="3" fontId="47" fillId="2" borderId="1" xfId="82" applyNumberFormat="1" applyFont="1" applyFill="1" applyBorder="1" applyAlignment="1">
      <alignment horizontal="right"/>
    </xf>
    <xf numFmtId="0" fontId="0" fillId="2" borderId="2" xfId="0" applyFill="1" applyBorder="1" applyAlignment="1">
      <alignment horizontal="right" vertical="top" wrapText="1"/>
    </xf>
    <xf numFmtId="0" fontId="7" fillId="0" borderId="5" xfId="91" applyFont="1" applyBorder="1"/>
    <xf numFmtId="0" fontId="7" fillId="2" borderId="0" xfId="91" applyFont="1" applyFill="1"/>
    <xf numFmtId="0" fontId="7" fillId="2" borderId="0" xfId="91" applyFont="1" applyFill="1" applyAlignment="1">
      <alignment horizontal="left"/>
    </xf>
    <xf numFmtId="0" fontId="7" fillId="3" borderId="3" xfId="91" applyFont="1" applyFill="1" applyBorder="1"/>
    <xf numFmtId="0" fontId="7" fillId="2" borderId="5" xfId="91" applyFont="1" applyFill="1" applyBorder="1"/>
    <xf numFmtId="0" fontId="0" fillId="2" borderId="0" xfId="91" applyFont="1" applyFill="1" applyAlignment="1">
      <alignment horizontal="left"/>
    </xf>
    <xf numFmtId="3" fontId="7" fillId="3" borderId="16" xfId="81" applyNumberFormat="1" applyFont="1" applyFill="1" applyBorder="1" applyAlignment="1">
      <alignment horizontal="right"/>
    </xf>
    <xf numFmtId="3" fontId="7" fillId="2" borderId="0" xfId="81" applyNumberFormat="1" applyFont="1" applyFill="1" applyAlignment="1">
      <alignment horizontal="right"/>
    </xf>
    <xf numFmtId="3" fontId="0" fillId="2" borderId="0" xfId="81" applyNumberFormat="1" applyFont="1" applyFill="1" applyAlignment="1">
      <alignment horizontal="right"/>
    </xf>
    <xf numFmtId="0" fontId="0" fillId="2" borderId="4" xfId="91" applyFont="1" applyFill="1" applyBorder="1" applyAlignment="1">
      <alignment horizontal="left"/>
    </xf>
    <xf numFmtId="3" fontId="0" fillId="2" borderId="1" xfId="81" applyNumberFormat="1" applyFont="1" applyFill="1" applyBorder="1" applyAlignment="1">
      <alignment horizontal="right"/>
    </xf>
    <xf numFmtId="3" fontId="0" fillId="2" borderId="2" xfId="91" applyNumberFormat="1" applyFont="1" applyFill="1" applyBorder="1" applyAlignment="1">
      <alignment horizontal="right"/>
    </xf>
    <xf numFmtId="166" fontId="0" fillId="3" borderId="0" xfId="0" applyNumberFormat="1" applyFill="1" applyAlignment="1">
      <alignment horizontal="right"/>
    </xf>
    <xf numFmtId="166" fontId="0" fillId="2" borderId="0" xfId="0" applyNumberFormat="1" applyFill="1" applyAlignment="1">
      <alignment horizontal="right"/>
    </xf>
    <xf numFmtId="166" fontId="9" fillId="3" borderId="0" xfId="81" applyNumberFormat="1" applyFont="1" applyFill="1" applyAlignment="1">
      <alignment horizontal="right"/>
    </xf>
    <xf numFmtId="166" fontId="9" fillId="2" borderId="0" xfId="81" applyNumberFormat="1" applyFont="1" applyFill="1" applyAlignment="1">
      <alignment horizontal="right"/>
    </xf>
    <xf numFmtId="166" fontId="0" fillId="3" borderId="1" xfId="0" applyNumberFormat="1" applyFill="1" applyBorder="1" applyAlignment="1">
      <alignment horizontal="right"/>
    </xf>
    <xf numFmtId="166" fontId="0" fillId="2" borderId="1" xfId="0" applyNumberFormat="1" applyFill="1" applyBorder="1" applyAlignment="1">
      <alignment horizontal="right"/>
    </xf>
    <xf numFmtId="166" fontId="7" fillId="3" borderId="0" xfId="0" applyNumberFormat="1" applyFont="1" applyFill="1"/>
    <xf numFmtId="166" fontId="7" fillId="2" borderId="0" xfId="0" applyNumberFormat="1" applyFont="1" applyFill="1"/>
    <xf numFmtId="166" fontId="0" fillId="3" borderId="0" xfId="0" applyNumberFormat="1" applyFill="1"/>
    <xf numFmtId="166" fontId="0" fillId="0" borderId="0" xfId="0" applyNumberFormat="1"/>
    <xf numFmtId="166" fontId="7" fillId="3" borderId="3" xfId="0" applyNumberFormat="1" applyFont="1" applyFill="1" applyBorder="1" applyAlignment="1">
      <alignment horizontal="right"/>
    </xf>
    <xf numFmtId="166" fontId="7" fillId="3" borderId="0" xfId="0" applyNumberFormat="1" applyFont="1" applyFill="1" applyAlignment="1">
      <alignment horizontal="right"/>
    </xf>
    <xf numFmtId="166" fontId="7" fillId="2" borderId="0" xfId="0" applyNumberFormat="1" applyFont="1" applyFill="1" applyAlignment="1">
      <alignment horizontal="right"/>
    </xf>
    <xf numFmtId="166" fontId="7" fillId="2" borderId="3" xfId="0" applyNumberFormat="1" applyFont="1" applyFill="1" applyBorder="1" applyAlignment="1">
      <alignment horizontal="right"/>
    </xf>
    <xf numFmtId="0" fontId="0" fillId="2" borderId="3" xfId="0" applyFill="1" applyBorder="1" applyAlignment="1">
      <alignment vertical="top"/>
    </xf>
    <xf numFmtId="3" fontId="0" fillId="3" borderId="3" xfId="0" applyNumberFormat="1" applyFill="1" applyBorder="1" applyAlignment="1">
      <alignment horizontal="right" vertical="top"/>
    </xf>
    <xf numFmtId="3" fontId="0" fillId="2" borderId="3" xfId="0" applyNumberFormat="1" applyFill="1" applyBorder="1" applyAlignment="1">
      <alignment horizontal="right" vertical="top"/>
    </xf>
    <xf numFmtId="49" fontId="7" fillId="3" borderId="2" xfId="0" applyNumberFormat="1" applyFont="1" applyFill="1" applyBorder="1" applyAlignment="1">
      <alignment horizontal="right" vertical="top" wrapText="1"/>
    </xf>
    <xf numFmtId="49" fontId="7" fillId="0" borderId="2" xfId="0" applyNumberFormat="1" applyFont="1" applyBorder="1" applyAlignment="1">
      <alignment horizontal="right" vertical="top" wrapText="1"/>
    </xf>
    <xf numFmtId="3" fontId="0" fillId="0" borderId="3" xfId="0" applyNumberFormat="1" applyBorder="1" applyAlignment="1">
      <alignment horizontal="right" vertical="top"/>
    </xf>
    <xf numFmtId="3" fontId="0" fillId="3" borderId="0" xfId="0" applyNumberFormat="1" applyFill="1" applyAlignment="1">
      <alignment horizontal="right" vertical="top"/>
    </xf>
    <xf numFmtId="3" fontId="0" fillId="0" borderId="0" xfId="0" applyNumberFormat="1" applyAlignment="1">
      <alignment horizontal="right" vertical="top"/>
    </xf>
    <xf numFmtId="3" fontId="0" fillId="2" borderId="0" xfId="0" applyNumberFormat="1" applyFill="1" applyAlignment="1">
      <alignment horizontal="right" vertical="top"/>
    </xf>
    <xf numFmtId="0" fontId="5" fillId="0" borderId="0" xfId="0" applyFont="1"/>
    <xf numFmtId="0" fontId="5" fillId="2" borderId="2" xfId="0" applyFont="1" applyFill="1" applyBorder="1" applyAlignment="1">
      <alignment vertical="top"/>
    </xf>
    <xf numFmtId="0" fontId="5" fillId="2" borderId="0" xfId="0" applyFont="1" applyFill="1" applyAlignment="1">
      <alignment horizontal="left"/>
    </xf>
    <xf numFmtId="0" fontId="5" fillId="2" borderId="18" xfId="0" applyFont="1" applyFill="1" applyBorder="1" applyAlignment="1">
      <alignment horizontal="left"/>
    </xf>
    <xf numFmtId="166" fontId="5" fillId="3" borderId="1" xfId="0" applyNumberFormat="1" applyFont="1" applyFill="1" applyBorder="1" applyAlignment="1">
      <alignment horizontal="right"/>
    </xf>
    <xf numFmtId="166" fontId="5" fillId="2" borderId="1" xfId="0" applyNumberFormat="1" applyFont="1" applyFill="1" applyBorder="1" applyAlignment="1">
      <alignment horizontal="right"/>
    </xf>
    <xf numFmtId="9" fontId="5" fillId="2" borderId="1" xfId="37" applyFill="1" applyBorder="1" applyAlignment="1">
      <alignment horizontal="right"/>
    </xf>
    <xf numFmtId="0" fontId="5" fillId="2" borderId="3" xfId="0" applyFont="1" applyFill="1" applyBorder="1"/>
    <xf numFmtId="166" fontId="5" fillId="3" borderId="3" xfId="0" applyNumberFormat="1" applyFont="1" applyFill="1" applyBorder="1" applyAlignment="1">
      <alignment horizontal="right"/>
    </xf>
    <xf numFmtId="166" fontId="5" fillId="2" borderId="3" xfId="0" applyNumberFormat="1" applyFont="1" applyFill="1" applyBorder="1" applyAlignment="1">
      <alignment horizontal="right"/>
    </xf>
    <xf numFmtId="0" fontId="5" fillId="3" borderId="6" xfId="0" applyFont="1" applyFill="1" applyBorder="1"/>
    <xf numFmtId="0" fontId="5" fillId="2" borderId="6" xfId="0" applyFont="1" applyFill="1" applyBorder="1"/>
    <xf numFmtId="2" fontId="5" fillId="3" borderId="0" xfId="38" applyNumberFormat="1" applyFill="1" applyAlignment="1">
      <alignment horizontal="right"/>
    </xf>
    <xf numFmtId="2" fontId="5" fillId="2" borderId="0" xfId="38" applyNumberFormat="1" applyFill="1" applyAlignment="1">
      <alignment horizontal="right"/>
    </xf>
    <xf numFmtId="2" fontId="5" fillId="3" borderId="3" xfId="38" applyNumberFormat="1" applyFill="1" applyBorder="1" applyAlignment="1">
      <alignment horizontal="right"/>
    </xf>
    <xf numFmtId="2" fontId="5" fillId="2" borderId="3" xfId="38" applyNumberFormat="1" applyFill="1" applyBorder="1" applyAlignment="1">
      <alignment horizontal="right"/>
    </xf>
    <xf numFmtId="0" fontId="5" fillId="2" borderId="2" xfId="0" applyFont="1" applyFill="1" applyBorder="1" applyAlignment="1">
      <alignment vertical="top" wrapText="1"/>
    </xf>
    <xf numFmtId="0" fontId="5" fillId="2" borderId="17" xfId="0" applyFont="1" applyFill="1" applyBorder="1"/>
    <xf numFmtId="166" fontId="5" fillId="3" borderId="5" xfId="0" applyNumberFormat="1" applyFont="1" applyFill="1" applyBorder="1" applyAlignment="1">
      <alignment horizontal="right"/>
    </xf>
    <xf numFmtId="166" fontId="5" fillId="2" borderId="17" xfId="0" applyNumberFormat="1" applyFont="1" applyFill="1" applyBorder="1" applyAlignment="1">
      <alignment horizontal="right"/>
    </xf>
    <xf numFmtId="9" fontId="5" fillId="2" borderId="17" xfId="37" applyFill="1" applyBorder="1" applyAlignment="1">
      <alignment horizontal="right"/>
    </xf>
    <xf numFmtId="0" fontId="5" fillId="0" borderId="4" xfId="0" applyFont="1" applyBorder="1" applyAlignment="1">
      <alignment horizontal="left"/>
    </xf>
    <xf numFmtId="0" fontId="5" fillId="2" borderId="5" xfId="0" applyFont="1" applyFill="1" applyBorder="1" applyAlignment="1">
      <alignment vertical="top"/>
    </xf>
    <xf numFmtId="0" fontId="9" fillId="2" borderId="5" xfId="0" applyFont="1" applyFill="1" applyBorder="1" applyAlignment="1">
      <alignment vertical="top" wrapText="1"/>
    </xf>
    <xf numFmtId="0" fontId="9" fillId="0" borderId="0" xfId="0" applyFont="1" applyAlignment="1">
      <alignment vertical="top"/>
    </xf>
    <xf numFmtId="0" fontId="5" fillId="2" borderId="0" xfId="0" applyFont="1" applyFill="1" applyAlignment="1">
      <alignment vertical="top" wrapText="1"/>
    </xf>
    <xf numFmtId="0" fontId="5" fillId="3" borderId="0" xfId="0" applyFont="1" applyFill="1"/>
    <xf numFmtId="3" fontId="5" fillId="3" borderId="0" xfId="0" applyNumberFormat="1" applyFont="1" applyFill="1" applyAlignment="1">
      <alignment horizontal="right"/>
    </xf>
    <xf numFmtId="3" fontId="5" fillId="2" borderId="0" xfId="0" applyNumberFormat="1" applyFont="1" applyFill="1" applyAlignment="1">
      <alignment horizontal="right"/>
    </xf>
    <xf numFmtId="0" fontId="9" fillId="0" borderId="5" xfId="0" applyFont="1" applyBorder="1" applyAlignment="1">
      <alignment vertical="top"/>
    </xf>
    <xf numFmtId="0" fontId="5" fillId="2" borderId="4" xfId="0" applyFont="1" applyFill="1" applyBorder="1" applyAlignment="1">
      <alignment horizontal="left"/>
    </xf>
    <xf numFmtId="0" fontId="9" fillId="2" borderId="5" xfId="0" applyFont="1" applyFill="1" applyBorder="1" applyAlignment="1">
      <alignment vertical="top"/>
    </xf>
    <xf numFmtId="0" fontId="9" fillId="2" borderId="0" xfId="0" applyFont="1" applyFill="1" applyAlignment="1">
      <alignment vertical="top"/>
    </xf>
    <xf numFmtId="0" fontId="9" fillId="2" borderId="0" xfId="0" applyFont="1" applyFill="1" applyAlignment="1">
      <alignment vertical="top" wrapText="1"/>
    </xf>
    <xf numFmtId="166" fontId="5" fillId="2" borderId="0" xfId="0" applyNumberFormat="1" applyFont="1" applyFill="1" applyAlignment="1">
      <alignment horizontal="right" vertical="top"/>
    </xf>
    <xf numFmtId="167" fontId="5" fillId="3" borderId="0" xfId="38" applyNumberFormat="1" applyFill="1" applyAlignment="1">
      <alignment horizontal="right"/>
    </xf>
    <xf numFmtId="0" fontId="5" fillId="0" borderId="2" xfId="0" applyFont="1" applyBorder="1" applyAlignment="1">
      <alignment horizontal="left" vertical="top" wrapText="1"/>
    </xf>
    <xf numFmtId="0" fontId="5" fillId="0" borderId="5" xfId="0" applyFont="1" applyBorder="1"/>
    <xf numFmtId="167" fontId="5" fillId="3" borderId="5" xfId="38" applyNumberFormat="1" applyFill="1" applyBorder="1" applyAlignment="1">
      <alignment horizontal="right"/>
    </xf>
    <xf numFmtId="167" fontId="5" fillId="0" borderId="5" xfId="38" applyNumberFormat="1" applyBorder="1" applyAlignment="1">
      <alignment horizontal="right"/>
    </xf>
    <xf numFmtId="0" fontId="5" fillId="0" borderId="0" xfId="0" applyFont="1" applyAlignment="1">
      <alignment horizontal="left"/>
    </xf>
    <xf numFmtId="167" fontId="5" fillId="0" borderId="0" xfId="38" applyNumberFormat="1" applyAlignment="1">
      <alignment horizontal="right"/>
    </xf>
    <xf numFmtId="0" fontId="9" fillId="0" borderId="0" xfId="0" applyFont="1" applyAlignment="1">
      <alignment horizontal="left"/>
    </xf>
    <xf numFmtId="9" fontId="9" fillId="0" borderId="0" xfId="37" applyFont="1" applyAlignment="1">
      <alignment horizontal="right"/>
    </xf>
    <xf numFmtId="4" fontId="5" fillId="3" borderId="0" xfId="0" applyNumberFormat="1" applyFont="1" applyFill="1" applyAlignment="1">
      <alignment horizontal="right"/>
    </xf>
    <xf numFmtId="4" fontId="5" fillId="0" borderId="0" xfId="0" applyNumberFormat="1" applyFont="1" applyAlignment="1">
      <alignment horizontal="right"/>
    </xf>
    <xf numFmtId="0" fontId="5" fillId="0" borderId="3" xfId="0" applyFont="1" applyBorder="1"/>
    <xf numFmtId="4" fontId="5" fillId="3" borderId="3" xfId="38" applyNumberFormat="1" applyFill="1" applyBorder="1" applyAlignment="1">
      <alignment horizontal="right"/>
    </xf>
    <xf numFmtId="4" fontId="5" fillId="0" borderId="3" xfId="38" applyNumberFormat="1" applyBorder="1" applyAlignment="1">
      <alignment horizontal="right"/>
    </xf>
    <xf numFmtId="9" fontId="7" fillId="2" borderId="0" xfId="37" applyFont="1" applyFill="1" applyAlignment="1">
      <alignment horizontal="right"/>
    </xf>
    <xf numFmtId="166" fontId="7" fillId="0" borderId="3" xfId="0" applyNumberFormat="1" applyFont="1" applyBorder="1" applyAlignment="1">
      <alignment horizontal="right"/>
    </xf>
    <xf numFmtId="9" fontId="7" fillId="2" borderId="3" xfId="37" applyFont="1" applyFill="1" applyBorder="1" applyAlignment="1">
      <alignment horizontal="right"/>
    </xf>
    <xf numFmtId="166" fontId="7" fillId="3" borderId="5" xfId="0" applyNumberFormat="1" applyFont="1" applyFill="1" applyBorder="1" applyAlignment="1">
      <alignment horizontal="right"/>
    </xf>
    <xf numFmtId="166" fontId="7" fillId="2" borderId="5" xfId="0" applyNumberFormat="1" applyFont="1" applyFill="1" applyBorder="1" applyAlignment="1">
      <alignment horizontal="right"/>
    </xf>
    <xf numFmtId="9" fontId="7" fillId="2" borderId="5" xfId="37" applyFont="1" applyFill="1" applyBorder="1" applyAlignment="1">
      <alignment horizontal="right"/>
    </xf>
    <xf numFmtId="9" fontId="5" fillId="0" borderId="3" xfId="37" applyBorder="1" applyAlignment="1">
      <alignment horizontal="right"/>
    </xf>
    <xf numFmtId="166" fontId="5" fillId="0" borderId="5" xfId="0" applyNumberFormat="1" applyFont="1" applyBorder="1" applyAlignment="1">
      <alignment horizontal="left"/>
    </xf>
    <xf numFmtId="166" fontId="5" fillId="38" borderId="0" xfId="0" applyNumberFormat="1" applyFont="1" applyFill="1" applyAlignment="1">
      <alignment horizontal="right" vertical="top"/>
    </xf>
    <xf numFmtId="166" fontId="5" fillId="0" borderId="0" xfId="0" applyNumberFormat="1" applyFont="1" applyAlignment="1">
      <alignment horizontal="left"/>
    </xf>
    <xf numFmtId="166" fontId="5" fillId="38" borderId="0" xfId="0" applyNumberFormat="1" applyFont="1" applyFill="1" applyAlignment="1">
      <alignment horizontal="right"/>
    </xf>
    <xf numFmtId="0" fontId="5" fillId="2" borderId="2" xfId="0" applyFont="1" applyFill="1" applyBorder="1"/>
    <xf numFmtId="166" fontId="5" fillId="38" borderId="2" xfId="0" applyNumberFormat="1" applyFont="1" applyFill="1" applyBorder="1" applyAlignment="1">
      <alignment horizontal="right"/>
    </xf>
    <xf numFmtId="166" fontId="5" fillId="2" borderId="2" xfId="0" applyNumberFormat="1" applyFont="1" applyFill="1" applyBorder="1" applyAlignment="1">
      <alignment horizontal="right"/>
    </xf>
    <xf numFmtId="167" fontId="9" fillId="0" borderId="5" xfId="38" applyNumberFormat="1" applyFont="1" applyBorder="1" applyAlignment="1">
      <alignment horizontal="right"/>
    </xf>
    <xf numFmtId="166" fontId="9" fillId="0" borderId="5" xfId="0" applyNumberFormat="1" applyFont="1" applyBorder="1" applyAlignment="1">
      <alignment horizontal="right"/>
    </xf>
    <xf numFmtId="15" fontId="7" fillId="3" borderId="2" xfId="0" applyNumberFormat="1" applyFont="1" applyFill="1" applyBorder="1" applyAlignment="1">
      <alignment vertical="top"/>
    </xf>
    <xf numFmtId="15" fontId="7" fillId="2" borderId="2" xfId="0" applyNumberFormat="1" applyFont="1" applyFill="1" applyBorder="1" applyAlignment="1">
      <alignment vertical="top"/>
    </xf>
    <xf numFmtId="0" fontId="5" fillId="38" borderId="0" xfId="0" applyFont="1" applyFill="1"/>
    <xf numFmtId="167" fontId="5" fillId="0" borderId="0" xfId="38" applyNumberFormat="1"/>
    <xf numFmtId="166" fontId="5" fillId="38" borderId="0" xfId="0" applyNumberFormat="1" applyFont="1" applyFill="1"/>
    <xf numFmtId="167" fontId="5" fillId="2" borderId="0" xfId="38" applyNumberFormat="1" applyFill="1"/>
    <xf numFmtId="166" fontId="5" fillId="0" borderId="1" xfId="0" applyNumberFormat="1" applyFont="1" applyBorder="1" applyAlignment="1">
      <alignment horizontal="left"/>
    </xf>
    <xf numFmtId="166" fontId="5" fillId="3" borderId="1" xfId="0" applyNumberFormat="1" applyFont="1" applyFill="1" applyBorder="1"/>
    <xf numFmtId="167" fontId="5" fillId="2" borderId="1" xfId="38" applyNumberFormat="1" applyFill="1" applyBorder="1"/>
    <xf numFmtId="166" fontId="7" fillId="3" borderId="16" xfId="0" applyNumberFormat="1" applyFont="1" applyFill="1" applyBorder="1"/>
    <xf numFmtId="167" fontId="7" fillId="2" borderId="16" xfId="38" applyNumberFormat="1" applyFont="1" applyFill="1" applyBorder="1"/>
    <xf numFmtId="0" fontId="5" fillId="2" borderId="0" xfId="0" applyFont="1" applyFill="1" applyAlignment="1">
      <alignment vertical="top"/>
    </xf>
    <xf numFmtId="166" fontId="5" fillId="3" borderId="0" xfId="81" applyNumberFormat="1" applyFill="1" applyAlignment="1">
      <alignment horizontal="right"/>
    </xf>
    <xf numFmtId="166" fontId="5" fillId="2" borderId="0" xfId="81" applyNumberFormat="1" applyFill="1" applyAlignment="1">
      <alignment horizontal="right"/>
    </xf>
    <xf numFmtId="166" fontId="5" fillId="3" borderId="1" xfId="81" applyNumberFormat="1" applyFill="1" applyBorder="1" applyAlignment="1">
      <alignment horizontal="right"/>
    </xf>
    <xf numFmtId="166" fontId="5" fillId="0" borderId="1" xfId="81" applyNumberFormat="1" applyBorder="1" applyAlignment="1">
      <alignment horizontal="right"/>
    </xf>
    <xf numFmtId="166" fontId="7" fillId="3" borderId="3" xfId="81" applyNumberFormat="1" applyFont="1" applyFill="1" applyBorder="1" applyAlignment="1">
      <alignment horizontal="right"/>
    </xf>
    <xf numFmtId="166" fontId="7" fillId="0" borderId="3" xfId="81" applyNumberFormat="1" applyFont="1" applyBorder="1" applyAlignment="1">
      <alignment horizontal="right"/>
    </xf>
    <xf numFmtId="9" fontId="7" fillId="2" borderId="3" xfId="27" applyFont="1" applyFill="1" applyBorder="1" applyAlignment="1">
      <alignment horizontal="right"/>
    </xf>
    <xf numFmtId="0" fontId="5" fillId="0" borderId="5" xfId="0" applyFont="1" applyBorder="1" applyAlignment="1">
      <alignment vertical="top"/>
    </xf>
    <xf numFmtId="0" fontId="5" fillId="0" borderId="0" xfId="0" applyFont="1" applyAlignment="1">
      <alignment vertical="top"/>
    </xf>
    <xf numFmtId="3" fontId="5" fillId="0" borderId="0" xfId="0" applyNumberFormat="1" applyFont="1" applyAlignment="1">
      <alignment horizontal="right"/>
    </xf>
    <xf numFmtId="3" fontId="5" fillId="4" borderId="5" xfId="0" applyNumberFormat="1" applyFont="1" applyFill="1" applyBorder="1" applyAlignment="1">
      <alignment horizontal="right"/>
    </xf>
    <xf numFmtId="3" fontId="5" fillId="0" borderId="0" xfId="0" applyNumberFormat="1" applyFont="1"/>
    <xf numFmtId="3" fontId="5" fillId="4" borderId="0" xfId="0" applyNumberFormat="1" applyFont="1" applyFill="1" applyAlignment="1">
      <alignment horizontal="right"/>
    </xf>
    <xf numFmtId="3" fontId="5" fillId="2" borderId="1" xfId="0" applyNumberFormat="1" applyFont="1" applyFill="1" applyBorder="1" applyAlignment="1">
      <alignment horizontal="right"/>
    </xf>
    <xf numFmtId="3" fontId="5" fillId="3" borderId="1" xfId="0" applyNumberFormat="1" applyFont="1" applyFill="1" applyBorder="1" applyAlignment="1">
      <alignment horizontal="right"/>
    </xf>
    <xf numFmtId="3" fontId="5" fillId="4" borderId="1" xfId="0" applyNumberFormat="1" applyFont="1" applyFill="1" applyBorder="1" applyAlignment="1">
      <alignment horizontal="right"/>
    </xf>
    <xf numFmtId="3" fontId="5" fillId="2" borderId="0" xfId="0" applyNumberFormat="1" applyFont="1" applyFill="1"/>
    <xf numFmtId="9" fontId="5" fillId="0" borderId="0" xfId="37"/>
    <xf numFmtId="3" fontId="5" fillId="2" borderId="0" xfId="81" applyNumberFormat="1" applyFill="1" applyAlignment="1">
      <alignment horizontal="right"/>
    </xf>
    <xf numFmtId="3" fontId="9" fillId="40" borderId="0" xfId="0" applyNumberFormat="1" applyFont="1" applyFill="1"/>
    <xf numFmtId="9" fontId="0" fillId="0" borderId="0" xfId="0" applyNumberFormat="1"/>
    <xf numFmtId="3" fontId="0" fillId="0" borderId="0" xfId="0" applyNumberFormat="1" applyAlignment="1">
      <alignment vertical="top"/>
    </xf>
    <xf numFmtId="171" fontId="0" fillId="0" borderId="0" xfId="38" applyNumberFormat="1" applyFont="1"/>
    <xf numFmtId="43" fontId="0" fillId="0" borderId="0" xfId="38" applyFont="1"/>
    <xf numFmtId="0" fontId="39" fillId="0" borderId="0" xfId="0" applyFont="1" applyAlignment="1">
      <alignment horizontal="left" vertical="top" wrapText="1"/>
    </xf>
    <xf numFmtId="0" fontId="0" fillId="2" borderId="5" xfId="0" applyFill="1" applyBorder="1" applyAlignment="1">
      <alignment horizontal="left" vertical="top" wrapText="1"/>
    </xf>
    <xf numFmtId="0" fontId="5" fillId="2" borderId="5" xfId="0" applyFont="1" applyFill="1" applyBorder="1" applyAlignment="1">
      <alignment horizontal="left" vertical="top" wrapText="1"/>
    </xf>
    <xf numFmtId="0" fontId="5" fillId="2" borderId="0" xfId="0" applyFont="1" applyFill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5" fillId="0" borderId="5" xfId="0" applyFont="1" applyBorder="1" applyAlignment="1">
      <alignment horizontal="left" vertical="top" wrapText="1"/>
    </xf>
    <xf numFmtId="0" fontId="0" fillId="2" borderId="0" xfId="0" applyFill="1" applyAlignment="1">
      <alignment horizontal="left" vertical="top" wrapText="1"/>
    </xf>
    <xf numFmtId="0" fontId="9" fillId="2" borderId="0" xfId="0" applyFont="1" applyFill="1" applyAlignment="1">
      <alignment horizontal="left" vertical="top" wrapText="1"/>
    </xf>
  </cellXfs>
  <cellStyles count="112">
    <cellStyle name="20% - Accent1" xfId="56" builtinId="30" customBuiltin="1"/>
    <cellStyle name="20% - Accent2" xfId="60" builtinId="34" customBuiltin="1"/>
    <cellStyle name="20% - Accent3" xfId="64" builtinId="38" customBuiltin="1"/>
    <cellStyle name="20% - Accent4" xfId="68" builtinId="42" customBuiltin="1"/>
    <cellStyle name="20% - Accent5" xfId="72" builtinId="46" customBuiltin="1"/>
    <cellStyle name="20% - Accent6" xfId="76" builtinId="50" customBuiltin="1"/>
    <cellStyle name="40% - Accent1" xfId="57" builtinId="31" customBuiltin="1"/>
    <cellStyle name="40% - Accent2" xfId="61" builtinId="35" customBuiltin="1"/>
    <cellStyle name="40% - Accent3" xfId="65" builtinId="39" customBuiltin="1"/>
    <cellStyle name="40% - Accent4" xfId="69" builtinId="43" customBuiltin="1"/>
    <cellStyle name="40% - Accent5" xfId="73" builtinId="47" customBuiltin="1"/>
    <cellStyle name="40% - Accent6" xfId="77" builtinId="51" customBuiltin="1"/>
    <cellStyle name="60% - Accent1" xfId="58" builtinId="32" customBuiltin="1"/>
    <cellStyle name="60% - Accent2" xfId="62" builtinId="36" customBuiltin="1"/>
    <cellStyle name="60% - Accent3" xfId="66" builtinId="40" customBuiltin="1"/>
    <cellStyle name="60% - Accent4" xfId="70" builtinId="44" customBuiltin="1"/>
    <cellStyle name="60% - Accent5" xfId="74" builtinId="48" customBuiltin="1"/>
    <cellStyle name="60% - Accent6" xfId="78" builtinId="52" customBuiltin="1"/>
    <cellStyle name="Accent1" xfId="55" builtinId="29" customBuiltin="1"/>
    <cellStyle name="Accent2" xfId="59" builtinId="33" customBuiltin="1"/>
    <cellStyle name="Accent3" xfId="63" builtinId="37" customBuiltin="1"/>
    <cellStyle name="Accent4" xfId="67" builtinId="41" customBuiltin="1"/>
    <cellStyle name="Accent5" xfId="71" builtinId="45" customBuiltin="1"/>
    <cellStyle name="Accent6" xfId="75" builtinId="49" customBuiltin="1"/>
    <cellStyle name="Bad" xfId="45" builtinId="27" customBuiltin="1"/>
    <cellStyle name="Calculation" xfId="49" builtinId="22" customBuiltin="1"/>
    <cellStyle name="Check Cell" xfId="51" builtinId="23" customBuiltin="1"/>
    <cellStyle name="Comma" xfId="38" builtinId="3"/>
    <cellStyle name="Comma 2" xfId="1"/>
    <cellStyle name="Comma 2 10" xfId="101"/>
    <cellStyle name="Comma 2 2" xfId="102"/>
    <cellStyle name="Comma 22" xfId="2"/>
    <cellStyle name="Comma 23" xfId="3"/>
    <cellStyle name="Comma 3" xfId="4"/>
    <cellStyle name="Comma 3 2" xfId="5"/>
    <cellStyle name="Comma 3 3" xfId="6"/>
    <cellStyle name="Comma 3 4" xfId="7"/>
    <cellStyle name="Comma 3 5" xfId="8"/>
    <cellStyle name="Comma 3 6" xfId="9"/>
    <cellStyle name="Comma 3 7" xfId="10"/>
    <cellStyle name="Comma 3 8" xfId="103"/>
    <cellStyle name="Comma 4" xfId="11"/>
    <cellStyle name="Comma 4 2" xfId="12"/>
    <cellStyle name="Comma 4 3" xfId="13"/>
    <cellStyle name="Comma 4 4" xfId="14"/>
    <cellStyle name="Comma 4 5" xfId="15"/>
    <cellStyle name="Comma 4 6" xfId="16"/>
    <cellStyle name="Comma 4 7" xfId="17"/>
    <cellStyle name="Comma 4 8" xfId="104"/>
    <cellStyle name="Comma 43" xfId="111"/>
    <cellStyle name="Comma 5" xfId="18"/>
    <cellStyle name="Comma 5 2" xfId="87"/>
    <cellStyle name="Comma 5 2 2" xfId="105"/>
    <cellStyle name="Comma 5 3" xfId="90"/>
    <cellStyle name="Comma 6" xfId="106"/>
    <cellStyle name="Comma 7" xfId="94"/>
    <cellStyle name="Comma 8" xfId="19"/>
    <cellStyle name="Explanatory Text" xfId="53" builtinId="53" customBuiltin="1"/>
    <cellStyle name="Good" xfId="44" builtinId="26" customBuiltin="1"/>
    <cellStyle name="Heading 1" xfId="40" builtinId="16" customBuiltin="1"/>
    <cellStyle name="Heading 2" xfId="41" builtinId="17" customBuiltin="1"/>
    <cellStyle name="Heading 3" xfId="42" builtinId="18" customBuiltin="1"/>
    <cellStyle name="Heading 4" xfId="43" builtinId="19" customBuiltin="1"/>
    <cellStyle name="Hyperlink 2" xfId="20"/>
    <cellStyle name="imabs" xfId="21"/>
    <cellStyle name="imabs 2" xfId="22"/>
    <cellStyle name="imabs 3" xfId="96"/>
    <cellStyle name="imabs_Equity current period vs prev period" xfId="23"/>
    <cellStyle name="Input" xfId="47" builtinId="20" customBuiltin="1"/>
    <cellStyle name="Linked Cell" xfId="50" builtinId="24" customBuiltin="1"/>
    <cellStyle name="Neutral" xfId="46" builtinId="28" customBuiltin="1"/>
    <cellStyle name="Normal" xfId="0" builtinId="0"/>
    <cellStyle name="Normal 10" xfId="109"/>
    <cellStyle name="Normal 2" xfId="24"/>
    <cellStyle name="Normal 2 2" xfId="81"/>
    <cellStyle name="Normal 2 3" xfId="88"/>
    <cellStyle name="Normal 2 3 2" xfId="100"/>
    <cellStyle name="Normal 2 34" xfId="97"/>
    <cellStyle name="Normal 2 4" xfId="91"/>
    <cellStyle name="Normal 2 7" xfId="25"/>
    <cellStyle name="Normal 2 8" xfId="26"/>
    <cellStyle name="Normal 3" xfId="79"/>
    <cellStyle name="Normal 3 2" xfId="82"/>
    <cellStyle name="Normal 4" xfId="107"/>
    <cellStyle name="Normal 5" xfId="93"/>
    <cellStyle name="Normal 64 3" xfId="99"/>
    <cellStyle name="Normal 79 5 2" xfId="98"/>
    <cellStyle name="Normal 90" xfId="110"/>
    <cellStyle name="Note 2" xfId="80"/>
    <cellStyle name="Number" xfId="84"/>
    <cellStyle name="Output" xfId="48" builtinId="21" customBuiltin="1"/>
    <cellStyle name="Percent" xfId="37" builtinId="5"/>
    <cellStyle name="Percent 2" xfId="27"/>
    <cellStyle name="Percent 3" xfId="28"/>
    <cellStyle name="Percent 3 2" xfId="29"/>
    <cellStyle name="Percent 3 3" xfId="30"/>
    <cellStyle name="Percent 3 4" xfId="31"/>
    <cellStyle name="Percent 3 5" xfId="32"/>
    <cellStyle name="Percent 3 6" xfId="33"/>
    <cellStyle name="Percent 3 7" xfId="34"/>
    <cellStyle name="Percent 4" xfId="35"/>
    <cellStyle name="Percent 4 2" xfId="89"/>
    <cellStyle name="Percent 4 2 2" xfId="108"/>
    <cellStyle name="Percent 4 3" xfId="92"/>
    <cellStyle name="Percent 5" xfId="95"/>
    <cellStyle name="Percent 8" xfId="36"/>
    <cellStyle name="Subtotal Numbers" xfId="85"/>
    <cellStyle name="Text" xfId="86"/>
    <cellStyle name="Title" xfId="39" builtinId="15" customBuiltin="1"/>
    <cellStyle name="Total" xfId="54" builtinId="25" customBuiltin="1"/>
    <cellStyle name="Total Numbers" xfId="83"/>
    <cellStyle name="Warning Text" xfId="52" builtinId="11" customBuiltin="1"/>
  </cellStyles>
  <dxfs count="0"/>
  <tableStyles count="0" defaultTableStyle="TableStyleMedium2" defaultPivotStyle="PivotStyleLight16"/>
  <colors>
    <mruColors>
      <color rgb="FFE3EDA5"/>
      <color rgb="FF00A854"/>
      <color rgb="FF00CC66"/>
      <color rgb="FF008E00"/>
      <color rgb="FF00C400"/>
      <color rgb="FFDBE88C"/>
      <color rgb="FFDDEA9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593911</xdr:colOff>
      <xdr:row>19</xdr:row>
      <xdr:rowOff>33051</xdr:rowOff>
    </xdr:from>
    <xdr:to>
      <xdr:col>3</xdr:col>
      <xdr:colOff>103676</xdr:colOff>
      <xdr:row>23</xdr:row>
      <xdr:rowOff>131924</xdr:rowOff>
    </xdr:to>
    <xdr:sp macro="" textlink="">
      <xdr:nvSpPr>
        <xdr:cNvPr id="2" name="Abgerundetes Rechteck 13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/>
      </xdr:nvSpPr>
      <xdr:spPr bwMode="auto">
        <a:xfrm>
          <a:off x="1203511" y="3109626"/>
          <a:ext cx="728965" cy="746573"/>
        </a:xfrm>
        <a:prstGeom prst="roundRect">
          <a:avLst/>
        </a:prstGeom>
        <a:solidFill>
          <a:schemeClr val="accent1"/>
        </a:solidFill>
        <a:ln w="9525" cap="flat" cmpd="sng" algn="ctr">
          <a:solidFill>
            <a:schemeClr val="accent1"/>
          </a:solidFill>
          <a:prstDash val="solid"/>
          <a:round/>
          <a:headEnd type="none" w="med" len="med"/>
          <a:tailEnd type="none" w="med" len="med"/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txBody>
        <a:bodyPr wrap="square" lIns="72000" tIns="0" rIns="7200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 eaLnBrk="0" hangingPunct="0"/>
          <a:r>
            <a:rPr lang="en-GB" sz="4000" b="1">
              <a:solidFill>
                <a:schemeClr val="bg1"/>
              </a:solidFill>
              <a:latin typeface="Verdana" pitchFamily="34" charset="0"/>
            </a:rPr>
            <a:t>›</a:t>
          </a:r>
        </a:p>
      </xdr:txBody>
    </xdr:sp>
    <xdr:clientData/>
  </xdr:twoCellAnchor>
  <xdr:twoCellAnchor>
    <xdr:from>
      <xdr:col>3</xdr:col>
      <xdr:colOff>226823</xdr:colOff>
      <xdr:row>19</xdr:row>
      <xdr:rowOff>66873</xdr:rowOff>
    </xdr:from>
    <xdr:to>
      <xdr:col>16</xdr:col>
      <xdr:colOff>224118</xdr:colOff>
      <xdr:row>23</xdr:row>
      <xdr:rowOff>104505</xdr:rowOff>
    </xdr:to>
    <xdr:sp macro="" textlink="">
      <xdr:nvSpPr>
        <xdr:cNvPr id="3" name="Title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>
          <a:spLocks noGrp="1"/>
        </xdr:cNvSpPr>
      </xdr:nvSpPr>
      <xdr:spPr>
        <a:xfrm>
          <a:off x="2055623" y="3143448"/>
          <a:ext cx="7922095" cy="685332"/>
        </a:xfrm>
        <a:prstGeom prst="rect">
          <a:avLst/>
        </a:prstGeom>
        <a:noFill/>
      </xdr:spPr>
      <xdr:txBody>
        <a:bodyPr vert="horz" wrap="square" lIns="0" tIns="45720" rIns="0" bIns="45720" rtlCol="0" anchor="ctr">
          <a:noAutofit/>
        </a:bodyPr>
        <a:lstStyle>
          <a:lvl1pPr algn="l" defTabSz="457200" rtl="0" eaLnBrk="1" latinLnBrk="0" hangingPunct="1">
            <a:spcBef>
              <a:spcPct val="0"/>
            </a:spcBef>
            <a:buNone/>
            <a:defRPr lang="en-US" sz="3200" kern="1200" dirty="0">
              <a:solidFill>
                <a:schemeClr val="tx1"/>
              </a:solidFill>
              <a:latin typeface="Verdana" pitchFamily="34" charset="0"/>
              <a:ea typeface="Verdana" pitchFamily="34" charset="0"/>
              <a:cs typeface="Verdana" pitchFamily="34" charset="0"/>
            </a:defRPr>
          </a:lvl1pPr>
        </a:lstStyle>
        <a:p>
          <a:r>
            <a:rPr lang="en-US" sz="3800">
              <a:solidFill>
                <a:schemeClr val="tx2">
                  <a:lumMod val="50000"/>
                </a:schemeClr>
              </a:solidFill>
              <a:latin typeface="+mn-lt"/>
            </a:rPr>
            <a:t>TOMTOM FINANCIAL DATA PACK Q2</a:t>
          </a:r>
          <a:r>
            <a:rPr lang="en-US" sz="3800" baseline="0">
              <a:solidFill>
                <a:schemeClr val="tx2">
                  <a:lumMod val="50000"/>
                </a:schemeClr>
              </a:solidFill>
              <a:latin typeface="+mn-lt"/>
            </a:rPr>
            <a:t> '18</a:t>
          </a:r>
          <a:endParaRPr lang="en-US" sz="3800">
            <a:solidFill>
              <a:schemeClr val="tx2">
                <a:lumMod val="50000"/>
              </a:schemeClr>
            </a:solidFill>
            <a:latin typeface="+mn-lt"/>
          </a:endParaRPr>
        </a:p>
      </xdr:txBody>
    </xdr:sp>
    <xdr:clientData/>
  </xdr:twoCellAnchor>
  <xdr:twoCellAnchor>
    <xdr:from>
      <xdr:col>3</xdr:col>
      <xdr:colOff>259976</xdr:colOff>
      <xdr:row>23</xdr:row>
      <xdr:rowOff>68424</xdr:rowOff>
    </xdr:from>
    <xdr:to>
      <xdr:col>16</xdr:col>
      <xdr:colOff>75797</xdr:colOff>
      <xdr:row>23</xdr:row>
      <xdr:rowOff>68424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CxnSpPr/>
      </xdr:nvCxnSpPr>
      <xdr:spPr>
        <a:xfrm>
          <a:off x="2088776" y="3792699"/>
          <a:ext cx="7740621" cy="0"/>
        </a:xfrm>
        <a:prstGeom prst="line">
          <a:avLst/>
        </a:prstGeom>
        <a:effectLst>
          <a:outerShdw blurRad="40000" dist="50800" dir="5400000" rotWithShape="0">
            <a:srgbClr val="000000">
              <a:alpha val="15000"/>
            </a:srgbClr>
          </a:outerShdw>
        </a:effectLst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12</xdr:col>
      <xdr:colOff>317634</xdr:colOff>
      <xdr:row>2</xdr:row>
      <xdr:rowOff>123984</xdr:rowOff>
    </xdr:from>
    <xdr:to>
      <xdr:col>16</xdr:col>
      <xdr:colOff>359756</xdr:colOff>
      <xdr:row>5</xdr:row>
      <xdr:rowOff>62023</xdr:rowOff>
    </xdr:to>
    <xdr:pic>
      <xdr:nvPicPr>
        <xdr:cNvPr id="5" name="Picture 4" descr="TomTom_RGB_logo.png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32834" y="447834"/>
          <a:ext cx="2480522" cy="42381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846314</xdr:colOff>
      <xdr:row>1</xdr:row>
      <xdr:rowOff>92427</xdr:rowOff>
    </xdr:from>
    <xdr:to>
      <xdr:col>6</xdr:col>
      <xdr:colOff>2466</xdr:colOff>
      <xdr:row>2</xdr:row>
      <xdr:rowOff>36406</xdr:rowOff>
    </xdr:to>
    <xdr:pic>
      <xdr:nvPicPr>
        <xdr:cNvPr id="3" name="Picture 2" descr="TomTom_RGB_logo.png">
          <a:extLst>
            <a:ext uri="{FF2B5EF4-FFF2-40B4-BE49-F238E27FC236}">
              <a16:creationId xmlns:a16="http://schemas.microsoft.com/office/drawing/2014/main" xmlns="" id="{D9FE2029-56AE-469F-9CEE-6D06BB3CF6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22647" y="254705"/>
          <a:ext cx="1096430" cy="197979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691480</xdr:colOff>
      <xdr:row>1</xdr:row>
      <xdr:rowOff>143019</xdr:rowOff>
    </xdr:from>
    <xdr:to>
      <xdr:col>12</xdr:col>
      <xdr:colOff>3969</xdr:colOff>
      <xdr:row>2</xdr:row>
      <xdr:rowOff>73420</xdr:rowOff>
    </xdr:to>
    <xdr:pic>
      <xdr:nvPicPr>
        <xdr:cNvPr id="2" name="Picture 1" descr="TomTom_RGB_logo.png">
          <a:extLst>
            <a:ext uri="{FF2B5EF4-FFF2-40B4-BE49-F238E27FC236}">
              <a16:creationId xmlns:a16="http://schemas.microsoft.com/office/drawing/2014/main" xmlns="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16758" y="305297"/>
          <a:ext cx="1118711" cy="184401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508000</xdr:colOff>
      <xdr:row>1</xdr:row>
      <xdr:rowOff>103011</xdr:rowOff>
    </xdr:from>
    <xdr:to>
      <xdr:col>8</xdr:col>
      <xdr:colOff>970</xdr:colOff>
      <xdr:row>2</xdr:row>
      <xdr:rowOff>25792</xdr:rowOff>
    </xdr:to>
    <xdr:pic>
      <xdr:nvPicPr>
        <xdr:cNvPr id="4" name="Picture 3" descr="TomTom_RGB_logo.png">
          <a:extLst>
            <a:ext uri="{FF2B5EF4-FFF2-40B4-BE49-F238E27FC236}">
              <a16:creationId xmlns:a16="http://schemas.microsoft.com/office/drawing/2014/main" xmlns="" id="{D81F3824-5F7D-4D69-9B69-D79994EE46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64450" y="261761"/>
          <a:ext cx="1105870" cy="176781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152711</xdr:colOff>
      <xdr:row>1</xdr:row>
      <xdr:rowOff>117887</xdr:rowOff>
    </xdr:from>
    <xdr:to>
      <xdr:col>11</xdr:col>
      <xdr:colOff>573422</xdr:colOff>
      <xdr:row>2</xdr:row>
      <xdr:rowOff>55142</xdr:rowOff>
    </xdr:to>
    <xdr:pic>
      <xdr:nvPicPr>
        <xdr:cNvPr id="2" name="Picture 1" descr="TomTom_RGB_logo.png">
          <a:extLst>
            <a:ext uri="{FF2B5EF4-FFF2-40B4-BE49-F238E27FC236}">
              <a16:creationId xmlns:a16="http://schemas.microsoft.com/office/drawing/2014/main" xmlns="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33111" y="276637"/>
          <a:ext cx="1159427" cy="19125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179298</xdr:colOff>
      <xdr:row>1</xdr:row>
      <xdr:rowOff>125133</xdr:rowOff>
    </xdr:from>
    <xdr:to>
      <xdr:col>7</xdr:col>
      <xdr:colOff>468010</xdr:colOff>
      <xdr:row>2</xdr:row>
      <xdr:rowOff>60614</xdr:rowOff>
    </xdr:to>
    <xdr:pic>
      <xdr:nvPicPr>
        <xdr:cNvPr id="2" name="Picture 1" descr="TomTom_RGB_logo.png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93416" y="282015"/>
          <a:ext cx="1094290" cy="18948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529169</xdr:colOff>
      <xdr:row>1</xdr:row>
      <xdr:rowOff>84668</xdr:rowOff>
    </xdr:from>
    <xdr:to>
      <xdr:col>6</xdr:col>
      <xdr:colOff>3277</xdr:colOff>
      <xdr:row>2</xdr:row>
      <xdr:rowOff>20149</xdr:rowOff>
    </xdr:to>
    <xdr:pic>
      <xdr:nvPicPr>
        <xdr:cNvPr id="4" name="Picture 3" descr="TomTom_RGB_logo.png">
          <a:extLst>
            <a:ext uri="{FF2B5EF4-FFF2-40B4-BE49-F238E27FC236}">
              <a16:creationId xmlns:a16="http://schemas.microsoft.com/office/drawing/2014/main" xmlns="" id="{03A96EAE-1B8C-4E26-BB2F-15C308CD4A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2" y="246946"/>
          <a:ext cx="1085597" cy="18948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557389</xdr:colOff>
      <xdr:row>1</xdr:row>
      <xdr:rowOff>84666</xdr:rowOff>
    </xdr:from>
    <xdr:to>
      <xdr:col>6</xdr:col>
      <xdr:colOff>2922</xdr:colOff>
      <xdr:row>2</xdr:row>
      <xdr:rowOff>20147</xdr:rowOff>
    </xdr:to>
    <xdr:pic>
      <xdr:nvPicPr>
        <xdr:cNvPr id="4" name="Picture 3" descr="TomTom_RGB_logo.png">
          <a:extLst>
            <a:ext uri="{FF2B5EF4-FFF2-40B4-BE49-F238E27FC236}">
              <a16:creationId xmlns:a16="http://schemas.microsoft.com/office/drawing/2014/main" xmlns="" id="{1A6C275D-E971-4AD7-9FE4-18EF07FD1E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5722" y="246944"/>
          <a:ext cx="1057022" cy="18948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133993</xdr:colOff>
      <xdr:row>1</xdr:row>
      <xdr:rowOff>112630</xdr:rowOff>
    </xdr:from>
    <xdr:to>
      <xdr:col>6</xdr:col>
      <xdr:colOff>30051</xdr:colOff>
      <xdr:row>2</xdr:row>
      <xdr:rowOff>48111</xdr:rowOff>
    </xdr:to>
    <xdr:pic>
      <xdr:nvPicPr>
        <xdr:cNvPr id="2" name="Picture 1" descr="TomTom_RGB_logo.png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93215" y="274908"/>
          <a:ext cx="1067633" cy="18948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379906</xdr:colOff>
      <xdr:row>1</xdr:row>
      <xdr:rowOff>90715</xdr:rowOff>
    </xdr:from>
    <xdr:to>
      <xdr:col>7</xdr:col>
      <xdr:colOff>701272</xdr:colOff>
      <xdr:row>2</xdr:row>
      <xdr:rowOff>26196</xdr:rowOff>
    </xdr:to>
    <xdr:pic>
      <xdr:nvPicPr>
        <xdr:cNvPr id="2" name="Picture 1" descr="TomTom_RGB_logo.png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31795" y="252993"/>
          <a:ext cx="1090421" cy="18948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526676</xdr:colOff>
      <xdr:row>1</xdr:row>
      <xdr:rowOff>120775</xdr:rowOff>
    </xdr:from>
    <xdr:to>
      <xdr:col>10</xdr:col>
      <xdr:colOff>3586</xdr:colOff>
      <xdr:row>2</xdr:row>
      <xdr:rowOff>56256</xdr:rowOff>
    </xdr:to>
    <xdr:pic>
      <xdr:nvPicPr>
        <xdr:cNvPr id="2" name="Picture 1" descr="TomTom_RGB_logo.png">
          <a:extLst>
            <a:ext uri="{FF2B5EF4-FFF2-40B4-BE49-F238E27FC236}">
              <a16:creationId xmlns:a16="http://schemas.microsoft.com/office/drawing/2014/main" xmlns="" id="{7803644A-84AE-4C35-81E9-530559A28D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48009" y="283053"/>
          <a:ext cx="1081344" cy="189481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500239</xdr:colOff>
      <xdr:row>1</xdr:row>
      <xdr:rowOff>130880</xdr:rowOff>
    </xdr:from>
    <xdr:to>
      <xdr:col>3</xdr:col>
      <xdr:colOff>778225</xdr:colOff>
      <xdr:row>2</xdr:row>
      <xdr:rowOff>66922</xdr:rowOff>
    </xdr:to>
    <xdr:pic>
      <xdr:nvPicPr>
        <xdr:cNvPr id="3" name="Picture 2" descr="TomTom_RGB_logo.png">
          <a:extLst>
            <a:ext uri="{FF2B5EF4-FFF2-40B4-BE49-F238E27FC236}">
              <a16:creationId xmlns:a16="http://schemas.microsoft.com/office/drawing/2014/main" xmlns="" id="{8B4CE713-5078-469E-9B1C-EF3F75B97D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15128" y="293158"/>
          <a:ext cx="1125005" cy="190042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419805</xdr:colOff>
      <xdr:row>1</xdr:row>
      <xdr:rowOff>77612</xdr:rowOff>
    </xdr:from>
    <xdr:to>
      <xdr:col>4</xdr:col>
      <xdr:colOff>11990</xdr:colOff>
      <xdr:row>2</xdr:row>
      <xdr:rowOff>21591</xdr:rowOff>
    </xdr:to>
    <xdr:pic>
      <xdr:nvPicPr>
        <xdr:cNvPr id="3" name="Picture 2" descr="TomTom_RGB_logo.png">
          <a:extLst>
            <a:ext uri="{FF2B5EF4-FFF2-40B4-BE49-F238E27FC236}">
              <a16:creationId xmlns:a16="http://schemas.microsoft.com/office/drawing/2014/main" xmlns="" id="{7D2CBAD0-FA0C-4D21-87C2-A57DE172CC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42416" y="239890"/>
          <a:ext cx="1087963" cy="19797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TomTom NEW">
      <a:dk1>
        <a:srgbClr val="000000"/>
      </a:dk1>
      <a:lt1>
        <a:srgbClr val="FFFFFF"/>
      </a:lt1>
      <a:dk2>
        <a:srgbClr val="A9ABAE"/>
      </a:dk2>
      <a:lt2>
        <a:srgbClr val="FFFFFF"/>
      </a:lt2>
      <a:accent1>
        <a:srgbClr val="BED62F"/>
      </a:accent1>
      <a:accent2>
        <a:srgbClr val="000000"/>
      </a:accent2>
      <a:accent3>
        <a:srgbClr val="A9ABAE"/>
      </a:accent3>
      <a:accent4>
        <a:srgbClr val="FF1400"/>
      </a:accent4>
      <a:accent5>
        <a:srgbClr val="BED62F"/>
      </a:accent5>
      <a:accent6>
        <a:srgbClr val="FF1400"/>
      </a:accent6>
      <a:hlink>
        <a:srgbClr val="A9ABAE"/>
      </a:hlink>
      <a:folHlink>
        <a:srgbClr val="00000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499984740745262"/>
    <pageSetUpPr fitToPage="1"/>
  </sheetPr>
  <dimension ref="C28:Q43"/>
  <sheetViews>
    <sheetView showGridLines="0" tabSelected="1" zoomScale="55" zoomScaleNormal="55" zoomScaleSheetLayoutView="85" workbookViewId="0"/>
  </sheetViews>
  <sheetFormatPr defaultColWidth="9.44140625" defaultRowHeight="13.2" x14ac:dyDescent="0.25"/>
  <cols>
    <col min="1" max="16384" width="9.44140625" style="102"/>
  </cols>
  <sheetData>
    <row r="28" spans="3:17" x14ac:dyDescent="0.25">
      <c r="C28" s="101"/>
      <c r="D28" s="180"/>
      <c r="E28" s="180"/>
      <c r="F28" s="180"/>
      <c r="G28" s="180"/>
      <c r="H28" s="180"/>
      <c r="I28" s="180"/>
      <c r="J28" s="180"/>
      <c r="K28" s="180"/>
      <c r="L28" s="180"/>
      <c r="M28" s="180"/>
      <c r="N28" s="180"/>
      <c r="O28" s="180"/>
      <c r="P28" s="180"/>
      <c r="Q28" s="180"/>
    </row>
    <row r="29" spans="3:17" ht="12.75" customHeight="1" x14ac:dyDescent="0.25">
      <c r="C29" s="281"/>
      <c r="D29" s="281"/>
      <c r="E29" s="281"/>
      <c r="F29" s="281"/>
      <c r="G29" s="281"/>
      <c r="H29" s="281"/>
      <c r="I29" s="281"/>
      <c r="J29" s="281"/>
      <c r="K29" s="281"/>
      <c r="L29" s="281"/>
      <c r="M29" s="281"/>
      <c r="N29" s="281"/>
      <c r="O29" s="281"/>
      <c r="P29" s="281"/>
      <c r="Q29" s="281"/>
    </row>
    <row r="30" spans="3:17" x14ac:dyDescent="0.25">
      <c r="C30" s="281"/>
      <c r="D30" s="281"/>
      <c r="E30" s="281"/>
      <c r="F30" s="281"/>
      <c r="G30" s="281"/>
      <c r="H30" s="281"/>
      <c r="I30" s="281"/>
      <c r="J30" s="281"/>
      <c r="K30" s="281"/>
      <c r="L30" s="281"/>
      <c r="M30" s="281"/>
      <c r="N30" s="281"/>
      <c r="O30" s="281"/>
      <c r="P30" s="281"/>
      <c r="Q30" s="281"/>
    </row>
    <row r="31" spans="3:17" x14ac:dyDescent="0.25">
      <c r="C31" s="281"/>
      <c r="D31" s="281"/>
      <c r="E31" s="281"/>
      <c r="F31" s="281"/>
      <c r="G31" s="281"/>
      <c r="H31" s="281"/>
      <c r="I31" s="281"/>
      <c r="J31" s="281"/>
      <c r="K31" s="281"/>
      <c r="L31" s="281"/>
      <c r="M31" s="281"/>
      <c r="N31" s="281"/>
      <c r="O31" s="281"/>
      <c r="P31" s="281"/>
      <c r="Q31" s="281"/>
    </row>
    <row r="32" spans="3:17" x14ac:dyDescent="0.25">
      <c r="C32" s="281"/>
      <c r="D32" s="281"/>
      <c r="E32" s="281"/>
      <c r="F32" s="281"/>
      <c r="G32" s="281"/>
      <c r="H32" s="281"/>
      <c r="I32" s="281"/>
      <c r="J32" s="281"/>
      <c r="K32" s="281"/>
      <c r="L32" s="281"/>
      <c r="M32" s="281"/>
      <c r="N32" s="281"/>
      <c r="O32" s="281"/>
      <c r="P32" s="281"/>
      <c r="Q32" s="281"/>
    </row>
    <row r="33" spans="3:17" x14ac:dyDescent="0.25">
      <c r="C33" s="281"/>
      <c r="D33" s="281"/>
      <c r="E33" s="281"/>
      <c r="F33" s="281"/>
      <c r="G33" s="281"/>
      <c r="H33" s="281"/>
      <c r="I33" s="281"/>
      <c r="J33" s="281"/>
      <c r="K33" s="281"/>
      <c r="L33" s="281"/>
      <c r="M33" s="281"/>
      <c r="N33" s="281"/>
      <c r="O33" s="281"/>
      <c r="P33" s="281"/>
      <c r="Q33" s="281"/>
    </row>
    <row r="34" spans="3:17" x14ac:dyDescent="0.25">
      <c r="C34" s="281"/>
      <c r="D34" s="281"/>
      <c r="E34" s="281"/>
      <c r="F34" s="281"/>
      <c r="G34" s="281"/>
      <c r="H34" s="281"/>
      <c r="I34" s="281"/>
      <c r="J34" s="281"/>
      <c r="K34" s="281"/>
      <c r="L34" s="281"/>
      <c r="M34" s="281"/>
      <c r="N34" s="281"/>
      <c r="O34" s="281"/>
      <c r="P34" s="281"/>
      <c r="Q34" s="281"/>
    </row>
    <row r="35" spans="3:17" x14ac:dyDescent="0.25">
      <c r="C35" s="281"/>
      <c r="D35" s="281"/>
      <c r="E35" s="281"/>
      <c r="F35" s="281"/>
      <c r="G35" s="281"/>
      <c r="H35" s="281"/>
      <c r="I35" s="281"/>
      <c r="J35" s="281"/>
      <c r="K35" s="281"/>
      <c r="L35" s="281"/>
      <c r="M35" s="281"/>
      <c r="N35" s="281"/>
      <c r="O35" s="281"/>
      <c r="P35" s="281"/>
      <c r="Q35" s="281"/>
    </row>
    <row r="36" spans="3:17" x14ac:dyDescent="0.25">
      <c r="C36" s="281"/>
      <c r="D36" s="281"/>
      <c r="E36" s="281"/>
      <c r="F36" s="281"/>
      <c r="G36" s="281"/>
      <c r="H36" s="281"/>
      <c r="I36" s="281"/>
      <c r="J36" s="281"/>
      <c r="K36" s="281"/>
      <c r="L36" s="281"/>
      <c r="M36" s="281"/>
      <c r="N36" s="281"/>
      <c r="O36" s="281"/>
      <c r="P36" s="281"/>
      <c r="Q36" s="281"/>
    </row>
    <row r="37" spans="3:17" x14ac:dyDescent="0.25">
      <c r="C37" s="281"/>
      <c r="D37" s="281"/>
      <c r="E37" s="281"/>
      <c r="F37" s="281"/>
      <c r="G37" s="281"/>
      <c r="H37" s="281"/>
      <c r="I37" s="281"/>
      <c r="J37" s="281"/>
      <c r="K37" s="281"/>
      <c r="L37" s="281"/>
      <c r="M37" s="281"/>
      <c r="N37" s="281"/>
      <c r="O37" s="281"/>
      <c r="P37" s="281"/>
      <c r="Q37" s="281"/>
    </row>
    <row r="38" spans="3:17" x14ac:dyDescent="0.25">
      <c r="C38" s="281"/>
      <c r="D38" s="281"/>
      <c r="E38" s="281"/>
      <c r="F38" s="281"/>
      <c r="G38" s="281"/>
      <c r="H38" s="281"/>
      <c r="I38" s="281"/>
      <c r="J38" s="281"/>
      <c r="K38" s="281"/>
      <c r="L38" s="281"/>
      <c r="M38" s="281"/>
      <c r="N38" s="281"/>
      <c r="O38" s="281"/>
      <c r="P38" s="281"/>
      <c r="Q38" s="281"/>
    </row>
    <row r="39" spans="3:17" x14ac:dyDescent="0.25">
      <c r="C39" s="281"/>
      <c r="D39" s="281"/>
      <c r="E39" s="281"/>
      <c r="F39" s="281"/>
      <c r="G39" s="281"/>
      <c r="H39" s="281"/>
      <c r="I39" s="281"/>
      <c r="J39" s="281"/>
      <c r="K39" s="281"/>
      <c r="L39" s="281"/>
      <c r="M39" s="281"/>
      <c r="N39" s="281"/>
      <c r="O39" s="281"/>
      <c r="P39" s="281"/>
      <c r="Q39" s="281"/>
    </row>
    <row r="40" spans="3:17" x14ac:dyDescent="0.25">
      <c r="C40" s="281"/>
      <c r="D40" s="281"/>
      <c r="E40" s="281"/>
      <c r="F40" s="281"/>
      <c r="G40" s="281"/>
      <c r="H40" s="281"/>
      <c r="I40" s="281"/>
      <c r="J40" s="281"/>
      <c r="K40" s="281"/>
      <c r="L40" s="281"/>
      <c r="M40" s="281"/>
      <c r="N40" s="281"/>
      <c r="O40" s="281"/>
      <c r="P40" s="281"/>
      <c r="Q40" s="281"/>
    </row>
    <row r="41" spans="3:17" x14ac:dyDescent="0.25">
      <c r="C41" s="281"/>
      <c r="D41" s="281"/>
      <c r="E41" s="281"/>
      <c r="F41" s="281"/>
      <c r="G41" s="281"/>
      <c r="H41" s="281"/>
      <c r="I41" s="281"/>
      <c r="J41" s="281"/>
      <c r="K41" s="281"/>
      <c r="L41" s="281"/>
      <c r="M41" s="281"/>
      <c r="N41" s="281"/>
      <c r="O41" s="281"/>
      <c r="P41" s="281"/>
      <c r="Q41" s="281"/>
    </row>
    <row r="42" spans="3:17" x14ac:dyDescent="0.25">
      <c r="C42" s="281"/>
      <c r="D42" s="281"/>
      <c r="E42" s="281"/>
      <c r="F42" s="281"/>
      <c r="G42" s="281"/>
      <c r="H42" s="281"/>
      <c r="I42" s="281"/>
      <c r="J42" s="281"/>
      <c r="K42" s="281"/>
      <c r="L42" s="281"/>
      <c r="M42" s="281"/>
      <c r="N42" s="281"/>
      <c r="O42" s="281"/>
      <c r="P42" s="281"/>
      <c r="Q42" s="281"/>
    </row>
    <row r="43" spans="3:17" x14ac:dyDescent="0.25">
      <c r="C43" s="281"/>
      <c r="D43" s="281"/>
      <c r="E43" s="281"/>
      <c r="F43" s="281"/>
      <c r="G43" s="281"/>
      <c r="H43" s="281"/>
      <c r="I43" s="281"/>
      <c r="J43" s="281"/>
      <c r="K43" s="281"/>
      <c r="L43" s="281"/>
      <c r="M43" s="281"/>
      <c r="N43" s="281"/>
      <c r="O43" s="281"/>
      <c r="P43" s="281"/>
      <c r="Q43" s="281"/>
    </row>
  </sheetData>
  <mergeCells count="1">
    <mergeCell ref="C29:Q43"/>
  </mergeCells>
  <pageMargins left="0.70866141732283505" right="0.70866141732283505" top="0.74803149606299202" bottom="0.74803149606299202" header="0.31496062992126" footer="0.31496062992126"/>
  <pageSetup paperSize="9" scale="83" orientation="landscape" r:id="rId1"/>
  <headerFooter scaleWithDoc="0" alignWithMargins="0">
    <oddHeader>&amp;L&amp;K03-019Copyright © 2018 TomTom International BV. All rights reserved.</oddHeader>
    <oddFooter>&amp;L&amp;"Arial,Bold"TomTom Investor Relations&amp;"Arial,Regular"
+31 20 7575 194&amp;R&amp;"Arial,Bold"Page &amp;P of &amp;N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B1:N12"/>
  <sheetViews>
    <sheetView showGridLines="0" topLeftCell="B1" zoomScale="90" zoomScaleNormal="90" workbookViewId="0">
      <selection activeCell="K11" sqref="K11"/>
    </sheetView>
  </sheetViews>
  <sheetFormatPr defaultColWidth="9.109375" defaultRowHeight="13.2" x14ac:dyDescent="0.25"/>
  <cols>
    <col min="2" max="2" width="40" customWidth="1"/>
    <col min="3" max="3" width="12.5546875" bestFit="1" customWidth="1"/>
    <col min="4" max="4" width="15.33203125" bestFit="1" customWidth="1"/>
    <col min="5" max="5" width="12.5546875" bestFit="1" customWidth="1"/>
    <col min="6" max="6" width="15.33203125" bestFit="1" customWidth="1"/>
  </cols>
  <sheetData>
    <row r="1" spans="2:14" x14ac:dyDescent="0.25">
      <c r="B1" s="1"/>
      <c r="C1" s="1" t="s">
        <v>193</v>
      </c>
      <c r="D1" s="1"/>
      <c r="E1" s="1"/>
    </row>
    <row r="2" spans="2:14" ht="20.399999999999999" x14ac:dyDescent="0.35">
      <c r="B2" s="13" t="s">
        <v>235</v>
      </c>
      <c r="C2" s="1"/>
      <c r="D2" s="1"/>
      <c r="E2" s="1"/>
    </row>
    <row r="3" spans="2:14" x14ac:dyDescent="0.25">
      <c r="B3" s="12" t="s">
        <v>195</v>
      </c>
      <c r="C3" s="1"/>
      <c r="D3" s="1"/>
      <c r="E3" s="1"/>
    </row>
    <row r="4" spans="2:14" ht="13.8" thickBot="1" x14ac:dyDescent="0.3">
      <c r="B4" s="2"/>
      <c r="C4" s="1"/>
      <c r="D4" s="1"/>
      <c r="E4" s="1"/>
    </row>
    <row r="5" spans="2:14" ht="66" x14ac:dyDescent="0.25">
      <c r="B5" s="48"/>
      <c r="C5" s="174" t="s">
        <v>236</v>
      </c>
      <c r="D5" s="174" t="s">
        <v>237</v>
      </c>
      <c r="E5" s="175" t="s">
        <v>238</v>
      </c>
      <c r="F5" s="175" t="s">
        <v>239</v>
      </c>
    </row>
    <row r="6" spans="2:14" x14ac:dyDescent="0.25">
      <c r="B6" s="16" t="s">
        <v>240</v>
      </c>
      <c r="C6" s="19">
        <v>600000000</v>
      </c>
      <c r="D6" s="19">
        <v>120000</v>
      </c>
      <c r="E6" s="27">
        <v>600000000</v>
      </c>
      <c r="F6" s="18">
        <v>120000</v>
      </c>
    </row>
    <row r="7" spans="2:14" x14ac:dyDescent="0.25">
      <c r="B7" s="26" t="s">
        <v>241</v>
      </c>
      <c r="C7" s="15">
        <v>300000000</v>
      </c>
      <c r="D7" s="15">
        <v>60000</v>
      </c>
      <c r="E7" s="31">
        <v>300000000</v>
      </c>
      <c r="F7" s="31">
        <v>60000</v>
      </c>
    </row>
    <row r="8" spans="2:14" ht="13.8" thickBot="1" x14ac:dyDescent="0.3">
      <c r="B8" s="7" t="s">
        <v>242</v>
      </c>
      <c r="C8" s="9">
        <v>900000000</v>
      </c>
      <c r="D8" s="9">
        <v>180000</v>
      </c>
      <c r="E8" s="32">
        <v>900000000</v>
      </c>
      <c r="F8" s="32">
        <v>180000</v>
      </c>
    </row>
    <row r="9" spans="2:14" x14ac:dyDescent="0.25">
      <c r="B9" s="16"/>
      <c r="C9" s="19"/>
      <c r="D9" s="19"/>
      <c r="E9" s="27"/>
      <c r="F9" s="18"/>
    </row>
    <row r="10" spans="2:14" x14ac:dyDescent="0.25">
      <c r="B10" s="17" t="s">
        <v>243</v>
      </c>
      <c r="C10" s="19"/>
      <c r="D10" s="19"/>
      <c r="E10" s="27"/>
      <c r="F10" s="18"/>
    </row>
    <row r="11" spans="2:14" x14ac:dyDescent="0.25">
      <c r="B11" s="103" t="s">
        <v>240</v>
      </c>
      <c r="C11" s="177">
        <v>235318516</v>
      </c>
      <c r="D11" s="177">
        <v>47064</v>
      </c>
      <c r="E11" s="178">
        <v>235318516</v>
      </c>
      <c r="F11" s="179">
        <v>47064</v>
      </c>
    </row>
    <row r="12" spans="2:14" s="49" customFormat="1" ht="13.8" thickBot="1" x14ac:dyDescent="0.3">
      <c r="B12" s="171" t="s">
        <v>244</v>
      </c>
      <c r="C12" s="172">
        <v>4317022</v>
      </c>
      <c r="D12" s="172"/>
      <c r="E12" s="176">
        <v>5272350</v>
      </c>
      <c r="F12" s="173"/>
      <c r="G12"/>
      <c r="H12"/>
      <c r="I12"/>
      <c r="K12"/>
      <c r="L12"/>
      <c r="M12"/>
      <c r="N12"/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  <pageSetUpPr fitToPage="1"/>
  </sheetPr>
  <dimension ref="A1:M72"/>
  <sheetViews>
    <sheetView showGridLines="0" topLeftCell="A35" zoomScale="90" zoomScaleNormal="90" zoomScaleSheetLayoutView="100" workbookViewId="0">
      <selection activeCell="W50" sqref="W50"/>
    </sheetView>
  </sheetViews>
  <sheetFormatPr defaultRowHeight="13.2" x14ac:dyDescent="0.25"/>
  <cols>
    <col min="2" max="2" width="47.5546875" customWidth="1"/>
    <col min="3" max="8" width="11.5546875" customWidth="1"/>
    <col min="9" max="9" width="2.44140625" customWidth="1"/>
    <col min="10" max="10" width="11.5546875" customWidth="1"/>
    <col min="11" max="11" width="2.88671875" customWidth="1"/>
    <col min="12" max="12" width="11.5546875" customWidth="1"/>
  </cols>
  <sheetData>
    <row r="1" spans="1:13" x14ac:dyDescent="0.25">
      <c r="B1" s="1"/>
      <c r="C1" s="1"/>
      <c r="D1" s="1"/>
      <c r="E1" s="1"/>
      <c r="F1" s="1"/>
      <c r="G1" s="1"/>
      <c r="H1" s="1"/>
    </row>
    <row r="2" spans="1:13" ht="20.399999999999999" x14ac:dyDescent="0.35">
      <c r="B2" s="13" t="s">
        <v>81</v>
      </c>
      <c r="C2" s="1"/>
      <c r="D2" s="1"/>
      <c r="E2" s="1"/>
      <c r="F2" s="1"/>
      <c r="G2" s="1"/>
      <c r="H2" s="1"/>
    </row>
    <row r="3" spans="1:13" x14ac:dyDescent="0.25">
      <c r="B3" s="12" t="s">
        <v>245</v>
      </c>
      <c r="C3" s="1"/>
      <c r="D3" s="1"/>
      <c r="E3" s="1"/>
      <c r="F3" s="1"/>
      <c r="G3" s="1"/>
      <c r="H3" s="1"/>
    </row>
    <row r="4" spans="1:13" ht="13.8" thickBot="1" x14ac:dyDescent="0.3">
      <c r="B4" s="2"/>
      <c r="C4" s="1"/>
      <c r="D4" s="1"/>
      <c r="E4" s="1"/>
      <c r="F4" s="1"/>
      <c r="G4" s="1"/>
      <c r="H4" s="1"/>
    </row>
    <row r="5" spans="1:13" s="4" customFormat="1" ht="30.75" customHeight="1" thickBot="1" x14ac:dyDescent="0.3">
      <c r="A5"/>
      <c r="B5" s="48" t="s">
        <v>82</v>
      </c>
      <c r="C5" s="25" t="s">
        <v>246</v>
      </c>
      <c r="D5" s="25" t="s">
        <v>247</v>
      </c>
      <c r="E5" s="25" t="s">
        <v>248</v>
      </c>
      <c r="F5" s="25" t="s">
        <v>249</v>
      </c>
      <c r="G5" s="25" t="s">
        <v>250</v>
      </c>
      <c r="H5" s="5" t="s">
        <v>3</v>
      </c>
      <c r="J5" s="104" t="s">
        <v>251</v>
      </c>
      <c r="L5" s="104" t="s">
        <v>252</v>
      </c>
    </row>
    <row r="6" spans="1:13" x14ac:dyDescent="0.25">
      <c r="B6" s="28" t="s">
        <v>11</v>
      </c>
      <c r="C6" s="29">
        <v>213034</v>
      </c>
      <c r="D6" s="29">
        <v>253014</v>
      </c>
      <c r="E6" s="29">
        <v>218649</v>
      </c>
      <c r="F6" s="29">
        <v>218191</v>
      </c>
      <c r="G6" s="29">
        <v>191779</v>
      </c>
      <c r="H6" s="30">
        <f>'2. Cons Stat of Income'!C6</f>
        <v>231382</v>
      </c>
      <c r="J6" s="53">
        <f>'2. Cons Stat of Income'!E6</f>
        <v>423161</v>
      </c>
      <c r="L6" s="53">
        <v>902888</v>
      </c>
      <c r="M6" s="52"/>
    </row>
    <row r="7" spans="1:13" x14ac:dyDescent="0.25">
      <c r="B7" s="26" t="s">
        <v>87</v>
      </c>
      <c r="C7" s="14">
        <v>79558</v>
      </c>
      <c r="D7" s="14">
        <v>90397</v>
      </c>
      <c r="E7" s="14">
        <v>74457</v>
      </c>
      <c r="F7" s="14">
        <v>88698</v>
      </c>
      <c r="G7" s="14">
        <v>58252</v>
      </c>
      <c r="H7" s="15">
        <f>'2. Cons Stat of Income'!C7</f>
        <v>65813.596000000005</v>
      </c>
      <c r="J7" s="54">
        <f>'2. Cons Stat of Income'!E7</f>
        <v>124066</v>
      </c>
      <c r="L7" s="54">
        <v>333110</v>
      </c>
      <c r="M7" s="52"/>
    </row>
    <row r="8" spans="1:13" ht="13.8" thickBot="1" x14ac:dyDescent="0.3">
      <c r="B8" s="7" t="s">
        <v>12</v>
      </c>
      <c r="C8" s="8">
        <v>133476</v>
      </c>
      <c r="D8" s="8">
        <v>162617</v>
      </c>
      <c r="E8" s="8">
        <v>144192</v>
      </c>
      <c r="F8" s="8">
        <v>129493</v>
      </c>
      <c r="G8" s="8">
        <v>133527</v>
      </c>
      <c r="H8" s="9">
        <f>'2. Cons Stat of Income'!C8</f>
        <v>165568</v>
      </c>
      <c r="J8" s="55">
        <f>'2. Cons Stat of Income'!E8</f>
        <v>299095</v>
      </c>
      <c r="L8" s="55">
        <v>569778</v>
      </c>
      <c r="M8" s="52"/>
    </row>
    <row r="9" spans="1:13" x14ac:dyDescent="0.25">
      <c r="B9" s="17"/>
      <c r="C9" s="94" t="s">
        <v>112</v>
      </c>
      <c r="D9" s="94" t="s">
        <v>112</v>
      </c>
      <c r="E9" s="94" t="s">
        <v>112</v>
      </c>
      <c r="F9" s="94" t="s">
        <v>112</v>
      </c>
      <c r="G9" s="94" t="s">
        <v>112</v>
      </c>
      <c r="H9" s="38"/>
      <c r="J9" s="56"/>
      <c r="L9" s="56" t="s">
        <v>112</v>
      </c>
      <c r="M9" s="52"/>
    </row>
    <row r="10" spans="1:13" x14ac:dyDescent="0.25">
      <c r="A10" s="49"/>
      <c r="B10" s="16" t="s">
        <v>88</v>
      </c>
      <c r="C10" s="27">
        <v>50226</v>
      </c>
      <c r="D10" s="27">
        <v>53539</v>
      </c>
      <c r="E10" s="27">
        <v>51636</v>
      </c>
      <c r="F10" s="27">
        <v>52456</v>
      </c>
      <c r="G10" s="27">
        <v>47950</v>
      </c>
      <c r="H10" s="19">
        <f>'2. Cons Stat of Income'!C10</f>
        <v>54909.463000000003</v>
      </c>
      <c r="J10" s="57">
        <f>'2. Cons Stat of Income'!E10</f>
        <v>102859.463</v>
      </c>
      <c r="L10" s="57">
        <v>207857</v>
      </c>
      <c r="M10" s="52"/>
    </row>
    <row r="11" spans="1:13" x14ac:dyDescent="0.25">
      <c r="B11" s="16" t="s">
        <v>89</v>
      </c>
      <c r="C11" s="27">
        <v>22429</v>
      </c>
      <c r="D11" s="27">
        <v>24373</v>
      </c>
      <c r="E11" s="27">
        <v>24429</v>
      </c>
      <c r="F11" s="27">
        <v>41062</v>
      </c>
      <c r="G11" s="27">
        <v>24071</v>
      </c>
      <c r="H11" s="19">
        <f>'2. Cons Stat of Income'!C11</f>
        <v>26402.091999999997</v>
      </c>
      <c r="J11" s="57">
        <f>'2. Cons Stat of Income'!E11</f>
        <v>50473.091999999997</v>
      </c>
      <c r="L11" s="57">
        <v>112293</v>
      </c>
      <c r="M11" s="52"/>
    </row>
    <row r="12" spans="1:13" x14ac:dyDescent="0.25">
      <c r="B12" s="16" t="s">
        <v>90</v>
      </c>
      <c r="C12" s="27">
        <v>12776</v>
      </c>
      <c r="D12" s="27">
        <v>19523</v>
      </c>
      <c r="E12" s="27">
        <v>10419</v>
      </c>
      <c r="F12" s="27">
        <v>9091</v>
      </c>
      <c r="G12" s="27">
        <v>8180</v>
      </c>
      <c r="H12" s="19">
        <f>'2. Cons Stat of Income'!C12</f>
        <v>9430.4670000000006</v>
      </c>
      <c r="J12" s="57">
        <f>'2. Cons Stat of Income'!E12</f>
        <v>17610.467000000001</v>
      </c>
      <c r="L12" s="57">
        <v>51809</v>
      </c>
      <c r="M12" s="52"/>
    </row>
    <row r="13" spans="1:13" x14ac:dyDescent="0.25">
      <c r="B13" s="16" t="s">
        <v>91</v>
      </c>
      <c r="C13" s="27">
        <v>49571</v>
      </c>
      <c r="D13" s="27">
        <v>50956</v>
      </c>
      <c r="E13" s="27">
        <v>58092</v>
      </c>
      <c r="F13" s="27">
        <v>56471</v>
      </c>
      <c r="G13" s="27">
        <v>46440</v>
      </c>
      <c r="H13" s="19">
        <f>'2. Cons Stat of Income'!C13</f>
        <v>49936.687999999995</v>
      </c>
      <c r="J13" s="57">
        <f>'2. Cons Stat of Income'!E13</f>
        <v>96376.687999999995</v>
      </c>
      <c r="L13" s="57">
        <v>215091</v>
      </c>
      <c r="M13" s="52"/>
    </row>
    <row r="14" spans="1:13" x14ac:dyDescent="0.25">
      <c r="B14" s="26" t="s">
        <v>65</v>
      </c>
      <c r="C14" s="31" t="s">
        <v>112</v>
      </c>
      <c r="D14" s="31">
        <v>168687</v>
      </c>
      <c r="E14" s="31" t="s">
        <v>112</v>
      </c>
      <c r="F14" s="31" t="s">
        <v>112</v>
      </c>
      <c r="G14" s="31" t="s">
        <v>112</v>
      </c>
      <c r="H14" s="15"/>
      <c r="J14" s="54"/>
      <c r="L14" s="54">
        <v>168687</v>
      </c>
      <c r="M14" s="52"/>
    </row>
    <row r="15" spans="1:13" x14ac:dyDescent="0.25">
      <c r="B15" s="2" t="s">
        <v>92</v>
      </c>
      <c r="C15" s="10">
        <v>135002</v>
      </c>
      <c r="D15" s="10">
        <v>317078</v>
      </c>
      <c r="E15" s="10">
        <v>144577</v>
      </c>
      <c r="F15" s="10">
        <v>159080</v>
      </c>
      <c r="G15" s="10">
        <v>126641</v>
      </c>
      <c r="H15" s="11">
        <f>'2. Cons Stat of Income'!C15</f>
        <v>140678</v>
      </c>
      <c r="J15" s="58">
        <f>'2. Cons Stat of Income'!E15</f>
        <v>267319</v>
      </c>
      <c r="L15" s="58">
        <v>755737</v>
      </c>
      <c r="M15" s="52"/>
    </row>
    <row r="16" spans="1:13" ht="12.75" customHeight="1" x14ac:dyDescent="0.25">
      <c r="B16" s="6"/>
      <c r="C16" s="14" t="s">
        <v>112</v>
      </c>
      <c r="D16" s="14" t="s">
        <v>112</v>
      </c>
      <c r="E16" s="14" t="s">
        <v>112</v>
      </c>
      <c r="F16" s="14" t="s">
        <v>112</v>
      </c>
      <c r="G16" s="14" t="s">
        <v>112</v>
      </c>
      <c r="H16" s="15"/>
      <c r="J16" s="54"/>
      <c r="L16" s="54" t="s">
        <v>112</v>
      </c>
      <c r="M16" s="52"/>
    </row>
    <row r="17" spans="2:13" ht="13.8" thickBot="1" x14ac:dyDescent="0.3">
      <c r="B17" s="7" t="s">
        <v>16</v>
      </c>
      <c r="C17" s="8">
        <v>-1526</v>
      </c>
      <c r="D17" s="8">
        <v>-154461</v>
      </c>
      <c r="E17" s="8">
        <v>-385</v>
      </c>
      <c r="F17" s="8">
        <v>-29587</v>
      </c>
      <c r="G17" s="8">
        <v>6886</v>
      </c>
      <c r="H17" s="9">
        <f>'2. Cons Stat of Income'!C17</f>
        <v>24890.182999999997</v>
      </c>
      <c r="J17" s="55">
        <f>'2. Cons Stat of Income'!E17</f>
        <v>31775.995999999999</v>
      </c>
      <c r="L17" s="55">
        <v>-185959</v>
      </c>
      <c r="M17" s="52"/>
    </row>
    <row r="18" spans="2:13" ht="4.5" customHeight="1" x14ac:dyDescent="0.25">
      <c r="B18" s="2"/>
      <c r="C18" s="10" t="s">
        <v>112</v>
      </c>
      <c r="D18" s="10" t="s">
        <v>112</v>
      </c>
      <c r="E18" s="10" t="s">
        <v>112</v>
      </c>
      <c r="F18" s="10" t="s">
        <v>112</v>
      </c>
      <c r="G18" s="10" t="s">
        <v>112</v>
      </c>
      <c r="H18" s="11"/>
      <c r="J18" s="58"/>
      <c r="L18" s="58" t="s">
        <v>112</v>
      </c>
      <c r="M18" s="52"/>
    </row>
    <row r="19" spans="2:13" x14ac:dyDescent="0.25">
      <c r="B19" s="70" t="s">
        <v>14</v>
      </c>
      <c r="C19" s="71">
        <v>34009</v>
      </c>
      <c r="D19" s="71">
        <v>50392</v>
      </c>
      <c r="E19" s="71">
        <v>35488</v>
      </c>
      <c r="F19" s="71">
        <v>38373</v>
      </c>
      <c r="G19" s="71">
        <f>G17+'12. CF (Q)'!G8</f>
        <v>44239</v>
      </c>
      <c r="H19" s="72">
        <f>H17+'12. CF (Q)'!H8</f>
        <v>63405.182999999997</v>
      </c>
      <c r="I19" s="73"/>
      <c r="J19" s="74">
        <f>J17+'12. CF (Q)'!J8</f>
        <v>107643.996</v>
      </c>
      <c r="L19" s="74">
        <v>158262</v>
      </c>
      <c r="M19" s="52"/>
    </row>
    <row r="20" spans="2:13" ht="4.5" customHeight="1" x14ac:dyDescent="0.25">
      <c r="B20" s="17"/>
      <c r="C20" s="18" t="s">
        <v>112</v>
      </c>
      <c r="D20" s="18" t="s">
        <v>112</v>
      </c>
      <c r="E20" s="18" t="s">
        <v>112</v>
      </c>
      <c r="F20" s="18" t="s">
        <v>112</v>
      </c>
      <c r="G20" s="18" t="s">
        <v>112</v>
      </c>
      <c r="H20" s="19"/>
      <c r="J20" s="57"/>
      <c r="L20" s="57" t="s">
        <v>112</v>
      </c>
      <c r="M20" s="52"/>
    </row>
    <row r="21" spans="2:13" x14ac:dyDescent="0.25">
      <c r="B21" s="16" t="s">
        <v>94</v>
      </c>
      <c r="C21" s="18">
        <v>-429</v>
      </c>
      <c r="D21" s="18">
        <v>-554</v>
      </c>
      <c r="E21" s="18">
        <v>-483</v>
      </c>
      <c r="F21" s="18">
        <v>-427</v>
      </c>
      <c r="G21" s="18">
        <v>-417</v>
      </c>
      <c r="H21" s="19">
        <f>'2. Cons Stat of Income'!C19</f>
        <v>-26.74799999999999</v>
      </c>
      <c r="J21" s="57">
        <f>'2. Cons Stat of Income'!E19</f>
        <v>-443.61</v>
      </c>
      <c r="L21" s="57">
        <v>-1893</v>
      </c>
      <c r="M21" s="52"/>
    </row>
    <row r="22" spans="2:13" x14ac:dyDescent="0.25">
      <c r="B22" s="16" t="s">
        <v>95</v>
      </c>
      <c r="C22" s="18">
        <v>398</v>
      </c>
      <c r="D22" s="18">
        <v>1458</v>
      </c>
      <c r="E22" s="18">
        <v>-115</v>
      </c>
      <c r="F22" s="18">
        <v>926</v>
      </c>
      <c r="G22" s="18">
        <v>1721</v>
      </c>
      <c r="H22" s="19">
        <f>'2. Cons Stat of Income'!C20</f>
        <v>-1947.3720000000001</v>
      </c>
      <c r="J22" s="57">
        <f>'2. Cons Stat of Income'!E20</f>
        <v>-226.78700000000001</v>
      </c>
      <c r="L22" s="57">
        <v>2667</v>
      </c>
      <c r="M22" s="52"/>
    </row>
    <row r="23" spans="2:13" x14ac:dyDescent="0.25">
      <c r="B23" s="26" t="s">
        <v>96</v>
      </c>
      <c r="C23" s="14">
        <v>125</v>
      </c>
      <c r="D23" s="14">
        <v>228</v>
      </c>
      <c r="E23" s="14">
        <v>203</v>
      </c>
      <c r="F23" s="14">
        <v>203</v>
      </c>
      <c r="G23" s="14">
        <v>163</v>
      </c>
      <c r="H23" s="15">
        <f>'2. Cons Stat of Income'!C21</f>
        <v>111.39600000000002</v>
      </c>
      <c r="J23" s="54">
        <f>'2. Cons Stat of Income'!E21</f>
        <v>274.84100000000001</v>
      </c>
      <c r="L23" s="54">
        <v>759</v>
      </c>
      <c r="M23" s="52"/>
    </row>
    <row r="24" spans="2:13" ht="13.8" thickBot="1" x14ac:dyDescent="0.3">
      <c r="B24" s="7" t="s">
        <v>97</v>
      </c>
      <c r="C24" s="8">
        <v>-1432</v>
      </c>
      <c r="D24" s="8">
        <v>-153329</v>
      </c>
      <c r="E24" s="8">
        <v>-780</v>
      </c>
      <c r="F24" s="8">
        <v>-28884</v>
      </c>
      <c r="G24" s="8">
        <v>8353</v>
      </c>
      <c r="H24" s="9">
        <f>'2. Cons Stat of Income'!C22</f>
        <v>23027.458999999999</v>
      </c>
      <c r="J24" s="55">
        <f>'2. Cons Stat of Income'!E22</f>
        <v>31380.44</v>
      </c>
      <c r="L24" s="55">
        <v>-184426</v>
      </c>
      <c r="M24" s="52"/>
    </row>
    <row r="25" spans="2:13" x14ac:dyDescent="0.25">
      <c r="B25" s="17"/>
      <c r="C25" s="18" t="s">
        <v>112</v>
      </c>
      <c r="D25" s="18" t="s">
        <v>112</v>
      </c>
      <c r="E25" s="18" t="s">
        <v>112</v>
      </c>
      <c r="F25" s="18" t="s">
        <v>112</v>
      </c>
      <c r="G25" s="18" t="s">
        <v>112</v>
      </c>
      <c r="H25" s="19"/>
      <c r="J25" s="57"/>
      <c r="L25" s="57" t="s">
        <v>112</v>
      </c>
      <c r="M25" s="52"/>
    </row>
    <row r="26" spans="2:13" x14ac:dyDescent="0.25">
      <c r="B26" s="26" t="s">
        <v>253</v>
      </c>
      <c r="C26" s="14">
        <v>-758</v>
      </c>
      <c r="D26" s="14">
        <v>-3028</v>
      </c>
      <c r="E26" s="14">
        <v>-418</v>
      </c>
      <c r="F26" s="14">
        <v>-5776</v>
      </c>
      <c r="G26" s="14">
        <v>-1966</v>
      </c>
      <c r="H26" s="15">
        <f>'2. Cons Stat of Income'!C24</f>
        <v>-3238.9889999999996</v>
      </c>
      <c r="J26" s="54">
        <f>'2. Cons Stat of Income'!E24</f>
        <v>-5205.1319999999996</v>
      </c>
      <c r="L26" s="54">
        <v>-9980</v>
      </c>
      <c r="M26" s="52"/>
    </row>
    <row r="27" spans="2:13" ht="13.8" thickBot="1" x14ac:dyDescent="0.3">
      <c r="B27" s="7" t="s">
        <v>18</v>
      </c>
      <c r="C27" s="8">
        <v>-2190</v>
      </c>
      <c r="D27" s="8">
        <v>-156357</v>
      </c>
      <c r="E27" s="8">
        <v>-1198</v>
      </c>
      <c r="F27" s="8">
        <v>-34660</v>
      </c>
      <c r="G27" s="8">
        <v>6387</v>
      </c>
      <c r="H27" s="9">
        <f>'2. Cons Stat of Income'!C25</f>
        <v>19788.47</v>
      </c>
      <c r="J27" s="55">
        <f>'2. Cons Stat of Income'!E25</f>
        <v>26175.308000000001</v>
      </c>
      <c r="L27" s="55">
        <v>-194406</v>
      </c>
      <c r="M27" s="52"/>
    </row>
    <row r="28" spans="2:13" ht="13.8" thickBot="1" x14ac:dyDescent="0.3">
      <c r="B28" s="17"/>
      <c r="C28" s="18"/>
      <c r="D28" s="18"/>
      <c r="E28" s="18"/>
      <c r="F28" s="18"/>
      <c r="G28" s="18"/>
      <c r="H28" s="19"/>
      <c r="J28" s="57"/>
      <c r="L28" s="57"/>
    </row>
    <row r="29" spans="2:13" x14ac:dyDescent="0.25">
      <c r="B29" s="45" t="s">
        <v>254</v>
      </c>
      <c r="C29" s="47"/>
      <c r="D29" s="47"/>
      <c r="E29" s="47"/>
      <c r="F29" s="47"/>
      <c r="G29" s="47"/>
      <c r="H29" s="46"/>
      <c r="J29" s="59"/>
      <c r="L29" s="59"/>
    </row>
    <row r="30" spans="2:13" x14ac:dyDescent="0.25">
      <c r="B30" s="16" t="s">
        <v>13</v>
      </c>
      <c r="C30" s="50">
        <v>0.62654944198650009</v>
      </c>
      <c r="D30" s="50">
        <v>0.64271853516801525</v>
      </c>
      <c r="E30" s="50">
        <v>0.65946672676708795</v>
      </c>
      <c r="F30" s="50">
        <v>0.59348409665511581</v>
      </c>
      <c r="G30" s="50">
        <v>0.7</v>
      </c>
      <c r="H30" s="51">
        <f>'1. Key figures table'!C11</f>
        <v>0.72</v>
      </c>
      <c r="J30" s="56">
        <f>'1. Key figures table'!F11</f>
        <v>0.71</v>
      </c>
      <c r="L30" s="56">
        <v>0.63</v>
      </c>
      <c r="M30" s="277"/>
    </row>
    <row r="31" spans="2:13" x14ac:dyDescent="0.25">
      <c r="B31" s="16" t="s">
        <v>15</v>
      </c>
      <c r="C31" s="63">
        <v>0.15964292795809479</v>
      </c>
      <c r="D31" s="50">
        <v>0.19916633130568828</v>
      </c>
      <c r="E31" s="50">
        <v>0.16230691170180814</v>
      </c>
      <c r="F31" s="50">
        <v>0.17586788511738377</v>
      </c>
      <c r="G31" s="50">
        <v>0.23</v>
      </c>
      <c r="H31" s="51">
        <f>'1. Key figures table'!C13</f>
        <v>0.27</v>
      </c>
      <c r="J31" s="56">
        <f>'1. Key figures table'!F13</f>
        <v>0.25</v>
      </c>
      <c r="L31" s="56">
        <v>0.18</v>
      </c>
      <c r="M31" s="277"/>
    </row>
    <row r="32" spans="2:13" x14ac:dyDescent="0.25">
      <c r="B32" s="16" t="s">
        <v>17</v>
      </c>
      <c r="C32" s="50">
        <v>-7.1648084297618927E-3</v>
      </c>
      <c r="D32" s="50">
        <v>-0.61048389141806425</v>
      </c>
      <c r="E32" s="50">
        <v>-1.7609168602106598E-3</v>
      </c>
      <c r="F32" s="50">
        <v>-0.13559937486105769</v>
      </c>
      <c r="G32" s="50">
        <v>0.04</v>
      </c>
      <c r="H32" s="51">
        <f>'1. Key figures table'!C15</f>
        <v>0.11</v>
      </c>
      <c r="J32" s="56">
        <f>'1. Key figures table'!F15</f>
        <v>0.08</v>
      </c>
      <c r="L32" s="56">
        <v>-0.21</v>
      </c>
      <c r="M32" s="277"/>
    </row>
    <row r="33" spans="1:13" s="49" customFormat="1" ht="13.8" thickBot="1" x14ac:dyDescent="0.3">
      <c r="A33"/>
      <c r="B33" s="39"/>
      <c r="C33" s="40"/>
      <c r="D33" s="40"/>
      <c r="E33" s="40"/>
      <c r="F33" s="40"/>
      <c r="G33" s="40"/>
      <c r="H33" s="41"/>
      <c r="J33" s="60"/>
      <c r="L33" s="60"/>
    </row>
    <row r="34" spans="1:13" x14ac:dyDescent="0.25">
      <c r="B34" s="45" t="s">
        <v>255</v>
      </c>
      <c r="C34" s="47"/>
      <c r="D34" s="47"/>
      <c r="E34" s="47"/>
      <c r="F34" s="47"/>
      <c r="G34" s="47"/>
      <c r="H34" s="46"/>
      <c r="J34" s="59"/>
      <c r="L34" s="59"/>
    </row>
    <row r="35" spans="1:13" x14ac:dyDescent="0.25">
      <c r="B35" s="16" t="s">
        <v>256</v>
      </c>
      <c r="C35" s="20">
        <v>-0.01</v>
      </c>
      <c r="D35" s="20">
        <v>-0.67</v>
      </c>
      <c r="E35" s="20">
        <v>0</v>
      </c>
      <c r="F35" s="20">
        <v>-0.15</v>
      </c>
      <c r="G35" s="20">
        <v>0.03</v>
      </c>
      <c r="H35" s="21">
        <f>'1. Key figures table'!C19</f>
        <v>0.09</v>
      </c>
      <c r="J35" s="61">
        <f>'1. Key figures table'!F19</f>
        <v>0.11</v>
      </c>
      <c r="L35" s="61">
        <v>-0.83</v>
      </c>
      <c r="M35" s="277"/>
    </row>
    <row r="36" spans="1:13" ht="16.2" thickBot="1" x14ac:dyDescent="0.3">
      <c r="B36" s="35" t="s">
        <v>257</v>
      </c>
      <c r="C36" s="22">
        <v>-0.03</v>
      </c>
      <c r="D36" s="22">
        <v>0.03</v>
      </c>
      <c r="E36" s="22">
        <v>0.16</v>
      </c>
      <c r="F36" s="22">
        <v>0.02</v>
      </c>
      <c r="G36" s="22">
        <v>0.1</v>
      </c>
      <c r="H36" s="23">
        <f>'1. Key figures table'!C20</f>
        <v>0.05</v>
      </c>
      <c r="J36" s="62">
        <f>'1. Key figures table'!F20</f>
        <v>0.15</v>
      </c>
      <c r="L36" s="62">
        <v>0.18</v>
      </c>
      <c r="M36" s="277"/>
    </row>
    <row r="37" spans="1:13" x14ac:dyDescent="0.25">
      <c r="B37" s="1"/>
      <c r="C37" s="1"/>
      <c r="D37" s="1"/>
      <c r="E37" s="1"/>
      <c r="F37" s="1"/>
      <c r="G37" s="1"/>
      <c r="H37" s="1"/>
    </row>
    <row r="38" spans="1:13" ht="15" customHeight="1" x14ac:dyDescent="0.25">
      <c r="B38" s="288" t="s">
        <v>258</v>
      </c>
      <c r="C38" s="288"/>
      <c r="D38" s="288"/>
      <c r="E38" s="288"/>
      <c r="F38" s="288"/>
      <c r="G38" s="288"/>
      <c r="H38" s="288"/>
      <c r="I38" s="288"/>
      <c r="J38" s="288"/>
      <c r="K38" s="288"/>
      <c r="L38" s="288"/>
    </row>
    <row r="39" spans="1:13" ht="12.6" customHeight="1" x14ac:dyDescent="0.25">
      <c r="B39" s="288"/>
      <c r="C39" s="288"/>
      <c r="D39" s="288"/>
      <c r="E39" s="288"/>
      <c r="F39" s="288"/>
      <c r="G39" s="288"/>
      <c r="H39" s="288"/>
      <c r="I39" s="288"/>
      <c r="J39" s="288"/>
      <c r="K39" s="288"/>
      <c r="L39" s="288"/>
    </row>
    <row r="40" spans="1:13" x14ac:dyDescent="0.25">
      <c r="C40" s="279"/>
      <c r="D40" s="279"/>
      <c r="E40" s="279"/>
      <c r="F40" s="279"/>
      <c r="G40" s="279"/>
      <c r="H40" s="279"/>
      <c r="I40" s="279"/>
      <c r="J40" s="279"/>
      <c r="K40" s="279"/>
      <c r="L40" s="279"/>
    </row>
    <row r="41" spans="1:13" x14ac:dyDescent="0.25">
      <c r="C41" s="279"/>
      <c r="D41" s="279"/>
      <c r="E41" s="279"/>
      <c r="F41" s="279"/>
      <c r="G41" s="279"/>
      <c r="H41" s="279"/>
      <c r="I41" s="279"/>
      <c r="J41" s="279"/>
      <c r="K41" s="279"/>
      <c r="L41" s="279"/>
    </row>
    <row r="42" spans="1:13" x14ac:dyDescent="0.25">
      <c r="C42" s="279"/>
      <c r="D42" s="279"/>
      <c r="E42" s="279"/>
      <c r="F42" s="279"/>
      <c r="G42" s="279"/>
      <c r="H42" s="279"/>
      <c r="I42" s="279"/>
      <c r="J42" s="279"/>
      <c r="K42" s="279"/>
      <c r="L42" s="279"/>
    </row>
    <row r="43" spans="1:13" x14ac:dyDescent="0.25">
      <c r="C43" s="279"/>
      <c r="D43" s="279"/>
      <c r="E43" s="279"/>
      <c r="F43" s="279"/>
      <c r="G43" s="279"/>
      <c r="H43" s="279"/>
      <c r="I43" s="279"/>
      <c r="J43" s="279"/>
      <c r="K43" s="279"/>
      <c r="L43" s="279"/>
    </row>
    <row r="44" spans="1:13" x14ac:dyDescent="0.25">
      <c r="C44" s="279"/>
      <c r="D44" s="279"/>
      <c r="E44" s="279"/>
      <c r="F44" s="279"/>
      <c r="G44" s="279"/>
      <c r="H44" s="279"/>
      <c r="I44" s="279"/>
      <c r="J44" s="279"/>
      <c r="K44" s="279"/>
      <c r="L44" s="279"/>
    </row>
    <row r="45" spans="1:13" x14ac:dyDescent="0.25">
      <c r="C45" s="279"/>
      <c r="D45" s="279"/>
      <c r="E45" s="279"/>
      <c r="F45" s="279"/>
      <c r="G45" s="279"/>
      <c r="H45" s="279"/>
      <c r="I45" s="279"/>
      <c r="J45" s="279"/>
      <c r="K45" s="279"/>
      <c r="L45" s="279"/>
    </row>
    <row r="46" spans="1:13" x14ac:dyDescent="0.25">
      <c r="C46" s="279"/>
      <c r="D46" s="279"/>
      <c r="E46" s="279"/>
      <c r="F46" s="279"/>
      <c r="G46" s="279"/>
      <c r="H46" s="279"/>
      <c r="I46" s="279"/>
      <c r="J46" s="279"/>
      <c r="K46" s="279"/>
      <c r="L46" s="279"/>
    </row>
    <row r="47" spans="1:13" x14ac:dyDescent="0.25">
      <c r="C47" s="279"/>
      <c r="D47" s="279"/>
      <c r="E47" s="279"/>
      <c r="F47" s="279"/>
      <c r="G47" s="279"/>
      <c r="H47" s="279"/>
      <c r="I47" s="279"/>
      <c r="J47" s="279"/>
      <c r="K47" s="279"/>
      <c r="L47" s="279"/>
    </row>
    <row r="48" spans="1:13" x14ac:dyDescent="0.25">
      <c r="C48" s="279"/>
      <c r="D48" s="279"/>
      <c r="E48" s="279"/>
      <c r="F48" s="279"/>
      <c r="G48" s="279"/>
      <c r="H48" s="279"/>
      <c r="I48" s="279"/>
      <c r="J48" s="279"/>
      <c r="K48" s="279"/>
      <c r="L48" s="279"/>
    </row>
    <row r="49" spans="3:12" x14ac:dyDescent="0.25">
      <c r="C49" s="279"/>
      <c r="D49" s="279"/>
      <c r="E49" s="279"/>
      <c r="F49" s="279"/>
      <c r="G49" s="279"/>
      <c r="H49" s="279"/>
      <c r="I49" s="279"/>
      <c r="J49" s="279"/>
      <c r="K49" s="279"/>
      <c r="L49" s="279"/>
    </row>
    <row r="50" spans="3:12" x14ac:dyDescent="0.25">
      <c r="C50" s="279"/>
      <c r="D50" s="279"/>
      <c r="E50" s="279"/>
      <c r="F50" s="279"/>
      <c r="G50" s="279"/>
      <c r="H50" s="279"/>
      <c r="I50" s="279"/>
      <c r="J50" s="279"/>
      <c r="K50" s="279"/>
      <c r="L50" s="279"/>
    </row>
    <row r="51" spans="3:12" x14ac:dyDescent="0.25">
      <c r="C51" s="279"/>
      <c r="D51" s="279"/>
      <c r="E51" s="279"/>
      <c r="F51" s="279"/>
      <c r="G51" s="279"/>
      <c r="H51" s="279"/>
      <c r="I51" s="279"/>
      <c r="J51" s="279"/>
      <c r="K51" s="279"/>
      <c r="L51" s="279"/>
    </row>
    <row r="52" spans="3:12" x14ac:dyDescent="0.25">
      <c r="C52" s="279"/>
      <c r="D52" s="279"/>
      <c r="E52" s="279"/>
      <c r="F52" s="279"/>
      <c r="G52" s="279"/>
      <c r="H52" s="279"/>
      <c r="I52" s="279"/>
      <c r="J52" s="279"/>
      <c r="K52" s="279"/>
      <c r="L52" s="279"/>
    </row>
    <row r="53" spans="3:12" x14ac:dyDescent="0.25">
      <c r="C53" s="279"/>
      <c r="D53" s="279"/>
      <c r="E53" s="279"/>
      <c r="F53" s="279"/>
      <c r="G53" s="279"/>
      <c r="H53" s="279"/>
      <c r="I53" s="279"/>
      <c r="J53" s="279"/>
      <c r="K53" s="279"/>
      <c r="L53" s="279"/>
    </row>
    <row r="54" spans="3:12" x14ac:dyDescent="0.25">
      <c r="C54" s="279"/>
      <c r="D54" s="279"/>
      <c r="E54" s="279"/>
      <c r="F54" s="279"/>
      <c r="G54" s="279"/>
      <c r="H54" s="279"/>
      <c r="I54" s="279"/>
      <c r="J54" s="279"/>
      <c r="K54" s="279"/>
      <c r="L54" s="279"/>
    </row>
    <row r="55" spans="3:12" x14ac:dyDescent="0.25">
      <c r="C55" s="279"/>
      <c r="D55" s="279"/>
      <c r="E55" s="279"/>
      <c r="F55" s="279"/>
      <c r="G55" s="279"/>
      <c r="H55" s="279"/>
      <c r="I55" s="279"/>
      <c r="J55" s="279"/>
      <c r="K55" s="279"/>
      <c r="L55" s="279"/>
    </row>
    <row r="56" spans="3:12" x14ac:dyDescent="0.25">
      <c r="C56" s="279"/>
      <c r="D56" s="279"/>
      <c r="E56" s="279"/>
      <c r="F56" s="279"/>
      <c r="G56" s="279"/>
      <c r="H56" s="279"/>
      <c r="I56" s="279"/>
      <c r="J56" s="279"/>
      <c r="K56" s="279"/>
      <c r="L56" s="279"/>
    </row>
    <row r="57" spans="3:12" x14ac:dyDescent="0.25">
      <c r="C57" s="279"/>
      <c r="D57" s="279"/>
      <c r="E57" s="279"/>
      <c r="F57" s="279"/>
      <c r="G57" s="279"/>
      <c r="H57" s="279"/>
      <c r="I57" s="279"/>
      <c r="J57" s="279"/>
      <c r="K57" s="279"/>
      <c r="L57" s="279"/>
    </row>
    <row r="58" spans="3:12" x14ac:dyDescent="0.25">
      <c r="C58" s="279"/>
      <c r="D58" s="279"/>
      <c r="E58" s="279"/>
      <c r="F58" s="279"/>
      <c r="G58" s="279"/>
      <c r="H58" s="279"/>
      <c r="I58" s="279"/>
      <c r="J58" s="279"/>
      <c r="K58" s="279"/>
      <c r="L58" s="279"/>
    </row>
    <row r="59" spans="3:12" x14ac:dyDescent="0.25">
      <c r="C59" s="279"/>
      <c r="D59" s="279"/>
      <c r="E59" s="279"/>
      <c r="F59" s="279"/>
      <c r="G59" s="279"/>
      <c r="H59" s="279"/>
      <c r="I59" s="279"/>
      <c r="J59" s="279"/>
      <c r="K59" s="279"/>
      <c r="L59" s="279"/>
    </row>
    <row r="60" spans="3:12" x14ac:dyDescent="0.25">
      <c r="C60" s="279"/>
      <c r="D60" s="279"/>
      <c r="E60" s="279"/>
      <c r="F60" s="279"/>
      <c r="G60" s="279"/>
      <c r="H60" s="279"/>
      <c r="I60" s="279"/>
      <c r="J60" s="279"/>
      <c r="K60" s="279"/>
      <c r="L60" s="279"/>
    </row>
    <row r="61" spans="3:12" x14ac:dyDescent="0.25">
      <c r="C61" s="279"/>
      <c r="D61" s="279"/>
      <c r="E61" s="279"/>
      <c r="F61" s="279"/>
      <c r="G61" s="279"/>
      <c r="H61" s="279"/>
      <c r="I61" s="279"/>
      <c r="J61" s="279"/>
      <c r="K61" s="279"/>
      <c r="L61" s="279"/>
    </row>
    <row r="62" spans="3:12" x14ac:dyDescent="0.25">
      <c r="C62" s="279"/>
      <c r="D62" s="279"/>
      <c r="E62" s="279"/>
      <c r="F62" s="279"/>
      <c r="G62" s="279"/>
      <c r="H62" s="279"/>
      <c r="I62" s="279"/>
      <c r="J62" s="279"/>
      <c r="K62" s="279"/>
      <c r="L62" s="279"/>
    </row>
    <row r="63" spans="3:12" x14ac:dyDescent="0.25">
      <c r="C63" s="279"/>
      <c r="D63" s="279"/>
      <c r="E63" s="279"/>
      <c r="F63" s="279"/>
      <c r="G63" s="279"/>
      <c r="H63" s="279"/>
      <c r="I63" s="279"/>
      <c r="J63" s="279"/>
      <c r="K63" s="279"/>
      <c r="L63" s="279"/>
    </row>
    <row r="64" spans="3:12" x14ac:dyDescent="0.25">
      <c r="C64" s="279"/>
      <c r="D64" s="279"/>
      <c r="E64" s="279"/>
      <c r="F64" s="279"/>
      <c r="G64" s="279"/>
      <c r="H64" s="279"/>
      <c r="I64" s="279"/>
      <c r="J64" s="279"/>
      <c r="K64" s="279"/>
      <c r="L64" s="279"/>
    </row>
    <row r="65" spans="3:12" x14ac:dyDescent="0.25">
      <c r="C65" s="279"/>
      <c r="D65" s="279"/>
      <c r="E65" s="279"/>
      <c r="F65" s="279"/>
      <c r="G65" s="279"/>
      <c r="H65" s="279"/>
      <c r="I65" s="279"/>
      <c r="J65" s="279"/>
      <c r="K65" s="279"/>
      <c r="L65" s="279"/>
    </row>
    <row r="66" spans="3:12" x14ac:dyDescent="0.25">
      <c r="C66" s="279"/>
      <c r="D66" s="279"/>
      <c r="E66" s="279"/>
      <c r="F66" s="279"/>
      <c r="G66" s="279"/>
      <c r="H66" s="279"/>
      <c r="I66" s="279"/>
      <c r="J66" s="279"/>
      <c r="K66" s="279"/>
      <c r="L66" s="279"/>
    </row>
    <row r="67" spans="3:12" x14ac:dyDescent="0.25">
      <c r="C67" s="279"/>
      <c r="D67" s="279"/>
      <c r="E67" s="279"/>
      <c r="F67" s="279"/>
      <c r="G67" s="279"/>
      <c r="H67" s="279"/>
      <c r="I67" s="279"/>
      <c r="J67" s="279"/>
      <c r="K67" s="279"/>
      <c r="L67" s="279"/>
    </row>
    <row r="68" spans="3:12" x14ac:dyDescent="0.25">
      <c r="C68" s="279"/>
      <c r="D68" s="279"/>
      <c r="E68" s="279"/>
      <c r="F68" s="279"/>
      <c r="G68" s="279"/>
      <c r="H68" s="279"/>
      <c r="I68" s="279"/>
      <c r="J68" s="279"/>
      <c r="K68" s="279"/>
      <c r="L68" s="279"/>
    </row>
    <row r="69" spans="3:12" x14ac:dyDescent="0.25">
      <c r="C69" s="280"/>
      <c r="D69" s="280"/>
      <c r="E69" s="280"/>
      <c r="F69" s="280"/>
      <c r="G69" s="280"/>
      <c r="H69" s="280"/>
      <c r="I69" s="280"/>
      <c r="J69" s="280"/>
      <c r="K69" s="280"/>
      <c r="L69" s="280"/>
    </row>
    <row r="70" spans="3:12" x14ac:dyDescent="0.25">
      <c r="C70" s="280"/>
      <c r="D70" s="280"/>
      <c r="E70" s="280"/>
      <c r="F70" s="280"/>
      <c r="G70" s="280"/>
      <c r="H70" s="280"/>
      <c r="I70" s="280"/>
      <c r="J70" s="280"/>
      <c r="K70" s="280"/>
      <c r="L70" s="280"/>
    </row>
    <row r="71" spans="3:12" x14ac:dyDescent="0.25">
      <c r="C71" s="280"/>
      <c r="D71" s="280"/>
      <c r="E71" s="280"/>
      <c r="F71" s="280"/>
      <c r="G71" s="280"/>
      <c r="H71" s="280"/>
      <c r="I71" s="280"/>
      <c r="J71" s="280"/>
      <c r="K71" s="280"/>
      <c r="L71" s="280"/>
    </row>
    <row r="72" spans="3:12" x14ac:dyDescent="0.25">
      <c r="C72" s="279"/>
      <c r="D72" s="279"/>
      <c r="E72" s="279"/>
      <c r="F72" s="279"/>
      <c r="G72" s="279"/>
      <c r="H72" s="279"/>
      <c r="I72" s="279"/>
      <c r="J72" s="279"/>
      <c r="K72" s="279"/>
      <c r="L72" s="279"/>
    </row>
  </sheetData>
  <mergeCells count="1">
    <mergeCell ref="B38:L39"/>
  </mergeCells>
  <pageMargins left="0.70866141732283505" right="0.70866141732283505" top="0.74803149606299202" bottom="0.74803149606299202" header="0.31496062992126" footer="0.31496062992126"/>
  <pageSetup paperSize="9" scale="96" orientation="landscape" r:id="rId1"/>
  <headerFooter scaleWithDoc="0" alignWithMargins="0">
    <oddHeader>&amp;L&amp;K03-019Copyright © 2018 TomTom International BV. All rights reserved.</oddHeader>
    <oddFooter>&amp;L&amp;"Arial,Bold"TomTom Investor Relations&amp;"Arial,Regular"
+31 20 7575 194&amp;R&amp;"Arial,Bold"Page &amp;P of &amp;N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  <pageSetUpPr fitToPage="1"/>
  </sheetPr>
  <dimension ref="B1:N65"/>
  <sheetViews>
    <sheetView showGridLines="0" zoomScale="90" zoomScaleNormal="90" zoomScaleSheetLayoutView="100" workbookViewId="0">
      <selection activeCell="H30" sqref="H30"/>
    </sheetView>
  </sheetViews>
  <sheetFormatPr defaultRowHeight="13.2" x14ac:dyDescent="0.25"/>
  <cols>
    <col min="2" max="2" width="47.5546875" customWidth="1"/>
    <col min="3" max="8" width="11.5546875" customWidth="1"/>
  </cols>
  <sheetData>
    <row r="1" spans="2:14" x14ac:dyDescent="0.25">
      <c r="B1" s="1"/>
      <c r="C1" s="1"/>
      <c r="D1" s="1"/>
      <c r="E1" s="1"/>
      <c r="F1" s="1"/>
      <c r="G1" s="1"/>
      <c r="H1" s="1"/>
    </row>
    <row r="2" spans="2:14" ht="20.399999999999999" x14ac:dyDescent="0.35">
      <c r="B2" s="13" t="s">
        <v>120</v>
      </c>
      <c r="C2" s="1"/>
      <c r="D2" s="1"/>
      <c r="E2" s="1"/>
      <c r="F2" s="1"/>
      <c r="G2" s="1"/>
      <c r="H2" s="1"/>
    </row>
    <row r="3" spans="2:14" x14ac:dyDescent="0.25">
      <c r="B3" s="12" t="s">
        <v>245</v>
      </c>
      <c r="C3" s="1"/>
      <c r="D3" s="1"/>
      <c r="E3" s="1"/>
      <c r="F3" s="1"/>
      <c r="G3" s="1"/>
      <c r="H3" s="1"/>
    </row>
    <row r="4" spans="2:14" ht="13.8" thickBot="1" x14ac:dyDescent="0.3">
      <c r="B4" s="2"/>
      <c r="C4" s="1"/>
      <c r="D4" s="1"/>
      <c r="E4" s="1"/>
      <c r="F4" s="1"/>
      <c r="G4" s="1"/>
      <c r="H4" s="1"/>
    </row>
    <row r="5" spans="2:14" s="4" customFormat="1" ht="28.5" customHeight="1" thickBot="1" x14ac:dyDescent="0.3">
      <c r="B5" s="48" t="s">
        <v>82</v>
      </c>
      <c r="C5" s="107" t="s">
        <v>259</v>
      </c>
      <c r="D5" s="107" t="s">
        <v>260</v>
      </c>
      <c r="E5" s="107" t="s">
        <v>261</v>
      </c>
      <c r="F5" s="107" t="s">
        <v>262</v>
      </c>
      <c r="G5" s="107">
        <v>43190</v>
      </c>
      <c r="H5" s="42">
        <v>43281</v>
      </c>
    </row>
    <row r="6" spans="2:14" x14ac:dyDescent="0.25">
      <c r="B6" s="28" t="s">
        <v>263</v>
      </c>
      <c r="C6" s="29"/>
      <c r="D6" s="29"/>
      <c r="E6" s="29"/>
      <c r="F6" s="29"/>
      <c r="G6" s="29"/>
      <c r="H6" s="30"/>
      <c r="I6" s="4"/>
    </row>
    <row r="7" spans="2:14" x14ac:dyDescent="0.25">
      <c r="B7" s="16" t="s">
        <v>124</v>
      </c>
      <c r="C7" s="18">
        <v>423577</v>
      </c>
      <c r="D7" s="18">
        <v>254899</v>
      </c>
      <c r="E7" s="18">
        <v>254525</v>
      </c>
      <c r="F7" s="18">
        <v>256319</v>
      </c>
      <c r="G7" s="18">
        <v>256115</v>
      </c>
      <c r="H7" s="19">
        <f>'4. Cons Balance Sheet'!E6</f>
        <v>255451</v>
      </c>
      <c r="I7" s="278"/>
      <c r="J7" s="52"/>
      <c r="K7" s="52"/>
      <c r="L7" s="52"/>
      <c r="M7" s="52"/>
    </row>
    <row r="8" spans="2:14" x14ac:dyDescent="0.25">
      <c r="B8" s="16" t="s">
        <v>264</v>
      </c>
      <c r="C8" s="18">
        <v>771148</v>
      </c>
      <c r="D8" s="18">
        <v>770558</v>
      </c>
      <c r="E8" s="18">
        <v>765922</v>
      </c>
      <c r="F8" s="18">
        <v>731138</v>
      </c>
      <c r="G8" s="18">
        <v>723585</v>
      </c>
      <c r="H8" s="19">
        <v>711809</v>
      </c>
      <c r="I8" s="278"/>
      <c r="J8" s="52"/>
      <c r="K8" s="52"/>
      <c r="L8" s="52"/>
      <c r="M8" s="52"/>
    </row>
    <row r="9" spans="2:14" x14ac:dyDescent="0.25">
      <c r="B9" s="16" t="s">
        <v>265</v>
      </c>
      <c r="C9" s="18">
        <v>106096</v>
      </c>
      <c r="D9" s="18">
        <v>103690</v>
      </c>
      <c r="E9" s="18">
        <v>97942</v>
      </c>
      <c r="F9" s="18">
        <v>90986</v>
      </c>
      <c r="G9" s="18">
        <v>81944</v>
      </c>
      <c r="H9" s="19">
        <f>SUM('4. Cons Balance Sheet'!E8:E9,'4. Cons Balance Sheet'!E11:E12)</f>
        <v>87066</v>
      </c>
      <c r="I9" s="278"/>
      <c r="J9" s="52"/>
      <c r="K9" s="52"/>
      <c r="L9" s="52"/>
      <c r="M9" s="52"/>
    </row>
    <row r="10" spans="2:14" x14ac:dyDescent="0.25">
      <c r="B10" s="16" t="s">
        <v>132</v>
      </c>
      <c r="C10" s="18">
        <v>62556</v>
      </c>
      <c r="D10" s="18">
        <v>54301</v>
      </c>
      <c r="E10" s="18">
        <v>53141</v>
      </c>
      <c r="F10" s="18">
        <v>31609</v>
      </c>
      <c r="G10" s="18">
        <v>33576</v>
      </c>
      <c r="H10" s="19">
        <v>33742</v>
      </c>
      <c r="I10" s="278"/>
      <c r="J10" s="52"/>
      <c r="K10" s="52"/>
      <c r="L10" s="52"/>
      <c r="M10" s="52"/>
    </row>
    <row r="11" spans="2:14" x14ac:dyDescent="0.25">
      <c r="B11" s="16" t="s">
        <v>266</v>
      </c>
      <c r="C11" s="18">
        <v>188637</v>
      </c>
      <c r="D11" s="27">
        <v>216355</v>
      </c>
      <c r="E11" s="27">
        <v>227155</v>
      </c>
      <c r="F11" s="27">
        <v>167697</v>
      </c>
      <c r="G11" s="27">
        <v>161861</v>
      </c>
      <c r="H11" s="19">
        <f>SUM('4. Cons Balance Sheet'!E16:E19)-12290</f>
        <v>178502</v>
      </c>
      <c r="I11" s="278"/>
      <c r="J11" s="52"/>
      <c r="K11" s="52"/>
      <c r="L11" s="52"/>
      <c r="M11" s="52"/>
    </row>
    <row r="12" spans="2:14" x14ac:dyDescent="0.25">
      <c r="B12" s="26" t="s">
        <v>136</v>
      </c>
      <c r="C12" s="14">
        <v>84427</v>
      </c>
      <c r="D12" s="14">
        <v>85041</v>
      </c>
      <c r="E12" s="14">
        <v>105220</v>
      </c>
      <c r="F12" s="14">
        <v>120850</v>
      </c>
      <c r="G12" s="14">
        <v>128537</v>
      </c>
      <c r="H12" s="15">
        <f>'4. Cons Balance Sheet'!E20</f>
        <v>155292</v>
      </c>
      <c r="I12" s="278"/>
      <c r="J12" s="52"/>
      <c r="K12" s="52"/>
      <c r="L12" s="52"/>
      <c r="M12" s="52"/>
      <c r="N12" s="103"/>
    </row>
    <row r="13" spans="2:14" ht="13.8" thickBot="1" x14ac:dyDescent="0.3">
      <c r="B13" s="7" t="s">
        <v>138</v>
      </c>
      <c r="C13" s="8">
        <v>1636441</v>
      </c>
      <c r="D13" s="8">
        <f t="shared" ref="D13:G13" si="0">SUM(D7:D12)</f>
        <v>1484844</v>
      </c>
      <c r="E13" s="8">
        <f t="shared" si="0"/>
        <v>1503905</v>
      </c>
      <c r="F13" s="8">
        <f t="shared" si="0"/>
        <v>1398599</v>
      </c>
      <c r="G13" s="8">
        <f t="shared" si="0"/>
        <v>1385618</v>
      </c>
      <c r="H13" s="9">
        <f>'4. Cons Balance Sheet'!E23</f>
        <v>1421862</v>
      </c>
      <c r="I13" s="278"/>
      <c r="J13" s="52"/>
      <c r="K13" s="52"/>
      <c r="L13" s="52"/>
      <c r="M13" s="52"/>
      <c r="N13" s="1"/>
    </row>
    <row r="14" spans="2:14" x14ac:dyDescent="0.25">
      <c r="B14" s="17"/>
      <c r="C14" s="10"/>
      <c r="D14" s="10"/>
      <c r="E14" s="10"/>
      <c r="F14" s="10"/>
      <c r="G14" s="10"/>
      <c r="H14" s="11"/>
      <c r="I14" s="278"/>
      <c r="J14" s="52"/>
      <c r="K14" s="52"/>
      <c r="L14" s="52"/>
      <c r="M14" s="52"/>
    </row>
    <row r="15" spans="2:14" x14ac:dyDescent="0.25">
      <c r="B15" s="44" t="s">
        <v>267</v>
      </c>
      <c r="C15" s="14"/>
      <c r="D15" s="14"/>
      <c r="E15" s="14"/>
      <c r="F15" s="14"/>
      <c r="G15" s="14"/>
      <c r="H15" s="15"/>
      <c r="I15" s="278"/>
      <c r="J15" s="52"/>
      <c r="K15" s="52"/>
      <c r="L15" s="52"/>
      <c r="M15" s="52"/>
    </row>
    <row r="16" spans="2:14" ht="13.8" thickBot="1" x14ac:dyDescent="0.3">
      <c r="B16" s="7" t="s">
        <v>146</v>
      </c>
      <c r="C16" s="8">
        <v>958215</v>
      </c>
      <c r="D16" s="8">
        <v>806280</v>
      </c>
      <c r="E16" s="8">
        <v>799669</v>
      </c>
      <c r="F16" s="8">
        <v>721902</v>
      </c>
      <c r="G16" s="8">
        <v>727961</v>
      </c>
      <c r="H16" s="9">
        <f>'4. Cons Balance Sheet'!E32</f>
        <v>750873</v>
      </c>
      <c r="I16" s="278"/>
      <c r="J16" s="52"/>
      <c r="K16" s="52"/>
      <c r="L16" s="52"/>
      <c r="M16" s="52"/>
    </row>
    <row r="17" spans="2:13" x14ac:dyDescent="0.25">
      <c r="B17" s="17"/>
      <c r="C17" s="18"/>
      <c r="D17" s="18"/>
      <c r="E17" s="18"/>
      <c r="F17" s="18"/>
      <c r="G17" s="18"/>
      <c r="H17" s="19"/>
      <c r="I17" s="278"/>
      <c r="J17" s="52"/>
      <c r="K17" s="52"/>
      <c r="L17" s="52"/>
      <c r="M17" s="52"/>
    </row>
    <row r="18" spans="2:13" x14ac:dyDescent="0.25">
      <c r="B18" s="16" t="s">
        <v>148</v>
      </c>
      <c r="C18" s="18">
        <v>83273</v>
      </c>
      <c r="D18" s="18">
        <v>84808</v>
      </c>
      <c r="E18" s="18">
        <v>83755</v>
      </c>
      <c r="F18" s="18">
        <v>85804</v>
      </c>
      <c r="G18" s="18">
        <v>83816</v>
      </c>
      <c r="H18" s="19">
        <f>'4. Cons Balance Sheet'!E35</f>
        <v>84076</v>
      </c>
      <c r="I18" s="278"/>
      <c r="J18" s="52"/>
      <c r="K18" s="52"/>
      <c r="L18" s="52"/>
      <c r="M18" s="52"/>
    </row>
    <row r="19" spans="2:13" x14ac:dyDescent="0.25">
      <c r="B19" s="16" t="s">
        <v>268</v>
      </c>
      <c r="C19" s="18">
        <v>4669</v>
      </c>
      <c r="D19" s="18">
        <v>2752</v>
      </c>
      <c r="E19" s="18">
        <v>2835</v>
      </c>
      <c r="F19" s="18">
        <v>0</v>
      </c>
      <c r="G19" s="18">
        <v>0</v>
      </c>
      <c r="H19" s="19">
        <v>0</v>
      </c>
      <c r="I19" s="278"/>
      <c r="J19" s="52"/>
      <c r="K19" s="52"/>
      <c r="L19" s="52"/>
      <c r="M19" s="52"/>
    </row>
    <row r="20" spans="2:13" x14ac:dyDescent="0.25">
      <c r="B20" s="16" t="s">
        <v>147</v>
      </c>
      <c r="C20" s="18">
        <v>56009</v>
      </c>
      <c r="D20" s="18">
        <v>55099</v>
      </c>
      <c r="E20" s="18">
        <v>50765</v>
      </c>
      <c r="F20" s="18">
        <v>48176</v>
      </c>
      <c r="G20" s="18">
        <v>40758</v>
      </c>
      <c r="H20" s="19">
        <f>'4. Cons Balance Sheet'!E34+'4. Cons Balance Sheet'!E43</f>
        <v>44874</v>
      </c>
      <c r="I20" s="278"/>
      <c r="J20" s="52"/>
      <c r="K20" s="52"/>
      <c r="L20" s="52"/>
      <c r="M20" s="52"/>
    </row>
    <row r="21" spans="2:13" x14ac:dyDescent="0.25">
      <c r="B21" s="16" t="s">
        <v>149</v>
      </c>
      <c r="C21" s="18">
        <v>84691</v>
      </c>
      <c r="D21" s="18">
        <v>81137</v>
      </c>
      <c r="E21" s="18">
        <v>90027</v>
      </c>
      <c r="F21" s="18">
        <v>80900</v>
      </c>
      <c r="G21" s="18">
        <v>78261</v>
      </c>
      <c r="H21" s="19">
        <f>'4. Cons Balance Sheet'!E44+'4. Cons Balance Sheet'!E36</f>
        <v>76507</v>
      </c>
      <c r="I21" s="278"/>
      <c r="J21" s="52"/>
      <c r="K21" s="52"/>
      <c r="L21" s="52"/>
      <c r="M21" s="52"/>
    </row>
    <row r="22" spans="2:13" x14ac:dyDescent="0.25">
      <c r="B22" s="16" t="s">
        <v>152</v>
      </c>
      <c r="C22" s="18">
        <v>73845</v>
      </c>
      <c r="D22" s="18">
        <v>75288</v>
      </c>
      <c r="E22" s="18">
        <v>64510</v>
      </c>
      <c r="F22" s="18">
        <v>51441</v>
      </c>
      <c r="G22" s="18">
        <v>54999</v>
      </c>
      <c r="H22" s="19">
        <f>'4. Cons Balance Sheet'!E40</f>
        <v>56420</v>
      </c>
      <c r="I22" s="278"/>
      <c r="J22" s="52"/>
      <c r="K22" s="52"/>
      <c r="L22" s="52"/>
      <c r="M22" s="52"/>
    </row>
    <row r="23" spans="2:13" x14ac:dyDescent="0.25">
      <c r="B23" s="16" t="s">
        <v>150</v>
      </c>
      <c r="C23" s="18">
        <v>231598</v>
      </c>
      <c r="D23" s="18">
        <v>239579</v>
      </c>
      <c r="E23" s="18">
        <v>258227</v>
      </c>
      <c r="F23" s="18">
        <v>261304</v>
      </c>
      <c r="G23" s="18">
        <v>275197</v>
      </c>
      <c r="H23" s="19">
        <f>'4. Cons Balance Sheet'!E37+'4. Cons Balance Sheet'!E45</f>
        <v>277107</v>
      </c>
      <c r="I23" s="278"/>
      <c r="J23" s="52"/>
      <c r="K23" s="52"/>
      <c r="L23" s="52"/>
      <c r="M23" s="52"/>
    </row>
    <row r="24" spans="2:13" x14ac:dyDescent="0.25">
      <c r="B24" s="26" t="s">
        <v>156</v>
      </c>
      <c r="C24" s="14">
        <v>144141</v>
      </c>
      <c r="D24" s="14">
        <v>139901</v>
      </c>
      <c r="E24" s="14">
        <v>154117</v>
      </c>
      <c r="F24" s="14">
        <v>149072</v>
      </c>
      <c r="G24" s="14">
        <v>124626</v>
      </c>
      <c r="H24" s="15">
        <f>SUM('4. Cons Balance Sheet'!E46:E47,'4. Cons Balance Sheet'!E41:E42)</f>
        <v>132005</v>
      </c>
      <c r="I24" s="278"/>
      <c r="J24" s="52"/>
      <c r="K24" s="52"/>
      <c r="L24" s="52"/>
      <c r="M24" s="52"/>
    </row>
    <row r="25" spans="2:13" ht="13.8" thickBot="1" x14ac:dyDescent="0.3">
      <c r="B25" s="7" t="s">
        <v>269</v>
      </c>
      <c r="C25" s="8">
        <v>678225</v>
      </c>
      <c r="D25" s="8">
        <f t="shared" ref="D25:G25" si="1">SUM(D18:D24)</f>
        <v>678564</v>
      </c>
      <c r="E25" s="8">
        <f t="shared" si="1"/>
        <v>704236</v>
      </c>
      <c r="F25" s="8">
        <f t="shared" si="1"/>
        <v>676697</v>
      </c>
      <c r="G25" s="8">
        <f t="shared" si="1"/>
        <v>657657</v>
      </c>
      <c r="H25" s="9">
        <f>SUM(H18:H24)</f>
        <v>670989</v>
      </c>
      <c r="I25" s="278"/>
      <c r="J25" s="52"/>
      <c r="K25" s="52"/>
      <c r="L25" s="52"/>
      <c r="M25" s="52"/>
    </row>
    <row r="26" spans="2:13" x14ac:dyDescent="0.25">
      <c r="B26" s="17"/>
      <c r="C26" s="18"/>
      <c r="D26" s="18"/>
      <c r="E26" s="18"/>
      <c r="F26" s="18"/>
      <c r="G26" s="18"/>
      <c r="H26" s="19"/>
      <c r="I26" s="278"/>
      <c r="J26" s="52"/>
      <c r="K26" s="52"/>
      <c r="L26" s="52"/>
      <c r="M26" s="52"/>
    </row>
    <row r="27" spans="2:13" x14ac:dyDescent="0.25">
      <c r="B27" s="36" t="s">
        <v>158</v>
      </c>
      <c r="C27" s="43">
        <v>1636441</v>
      </c>
      <c r="D27" s="43">
        <f t="shared" ref="D27:G27" si="2">SUM(D25,D16)</f>
        <v>1484844</v>
      </c>
      <c r="E27" s="43">
        <f t="shared" si="2"/>
        <v>1503905</v>
      </c>
      <c r="F27" s="43">
        <f t="shared" si="2"/>
        <v>1398599</v>
      </c>
      <c r="G27" s="43">
        <f t="shared" si="2"/>
        <v>1385618</v>
      </c>
      <c r="H27" s="33">
        <f>'4. Cons Balance Sheet'!E50</f>
        <v>1421862</v>
      </c>
      <c r="I27" s="278"/>
      <c r="J27" s="52"/>
      <c r="K27" s="52"/>
      <c r="L27" s="52"/>
      <c r="M27" s="52"/>
    </row>
    <row r="28" spans="2:13" x14ac:dyDescent="0.25">
      <c r="B28" s="1"/>
      <c r="C28" s="1"/>
      <c r="D28" s="1"/>
      <c r="E28" s="1"/>
      <c r="F28" s="1"/>
      <c r="G28" s="1"/>
      <c r="H28" s="19"/>
      <c r="I28" s="278"/>
    </row>
    <row r="29" spans="2:13" x14ac:dyDescent="0.25">
      <c r="B29" s="3" t="s">
        <v>270</v>
      </c>
      <c r="C29" s="68">
        <v>79047</v>
      </c>
      <c r="D29" s="68">
        <v>82041</v>
      </c>
      <c r="E29" s="68">
        <v>102220</v>
      </c>
      <c r="F29" s="68">
        <f>F12</f>
        <v>120850</v>
      </c>
      <c r="G29" s="68">
        <v>128536.86900000001</v>
      </c>
      <c r="H29" s="69">
        <f>H12</f>
        <v>155292</v>
      </c>
      <c r="I29" s="278"/>
    </row>
    <row r="31" spans="2:13" x14ac:dyDescent="0.25">
      <c r="C31" s="52"/>
      <c r="D31" s="52"/>
      <c r="E31" s="52"/>
      <c r="F31" s="52"/>
      <c r="G31" s="52"/>
      <c r="H31" s="52"/>
    </row>
    <row r="32" spans="2:13" x14ac:dyDescent="0.25">
      <c r="D32" s="68"/>
      <c r="E32" s="68"/>
      <c r="F32" s="68"/>
      <c r="G32" s="68"/>
      <c r="H32" s="68"/>
    </row>
    <row r="33" spans="4:9" x14ac:dyDescent="0.25">
      <c r="D33" s="68"/>
      <c r="E33" s="68"/>
      <c r="F33" s="68"/>
      <c r="G33" s="68"/>
      <c r="H33" s="68"/>
      <c r="I33" s="68"/>
    </row>
    <row r="34" spans="4:9" x14ac:dyDescent="0.25">
      <c r="D34" s="68"/>
      <c r="E34" s="68"/>
      <c r="F34" s="68"/>
      <c r="G34" s="68"/>
      <c r="H34" s="68"/>
      <c r="I34" s="68"/>
    </row>
    <row r="35" spans="4:9" x14ac:dyDescent="0.25">
      <c r="D35" s="68"/>
      <c r="E35" s="68"/>
      <c r="F35" s="68"/>
      <c r="G35" s="68"/>
      <c r="H35" s="68"/>
      <c r="I35" s="68"/>
    </row>
    <row r="36" spans="4:9" x14ac:dyDescent="0.25">
      <c r="D36" s="68"/>
      <c r="E36" s="68"/>
      <c r="F36" s="68"/>
      <c r="G36" s="68"/>
      <c r="H36" s="68"/>
      <c r="I36" s="68"/>
    </row>
    <row r="37" spans="4:9" x14ac:dyDescent="0.25">
      <c r="D37" s="276"/>
      <c r="E37" s="276"/>
      <c r="F37" s="276"/>
      <c r="G37" s="276"/>
      <c r="H37" s="276"/>
      <c r="I37" s="276"/>
    </row>
    <row r="38" spans="4:9" x14ac:dyDescent="0.25">
      <c r="D38" s="52"/>
      <c r="E38" s="52"/>
      <c r="F38" s="52"/>
      <c r="G38" s="52"/>
      <c r="H38" s="52"/>
      <c r="I38" s="52"/>
    </row>
    <row r="39" spans="4:9" x14ac:dyDescent="0.25">
      <c r="D39" s="52"/>
      <c r="E39" s="52"/>
      <c r="F39" s="52"/>
      <c r="G39" s="52"/>
      <c r="H39" s="52"/>
      <c r="I39" s="52"/>
    </row>
    <row r="40" spans="4:9" x14ac:dyDescent="0.25">
      <c r="D40" s="52"/>
    </row>
    <row r="41" spans="4:9" x14ac:dyDescent="0.25">
      <c r="D41" s="52"/>
    </row>
    <row r="42" spans="4:9" x14ac:dyDescent="0.25">
      <c r="D42" s="52"/>
    </row>
    <row r="43" spans="4:9" x14ac:dyDescent="0.25">
      <c r="D43" s="52"/>
    </row>
    <row r="44" spans="4:9" x14ac:dyDescent="0.25">
      <c r="D44" s="52"/>
    </row>
    <row r="45" spans="4:9" x14ac:dyDescent="0.25">
      <c r="D45" s="52"/>
    </row>
    <row r="46" spans="4:9" x14ac:dyDescent="0.25">
      <c r="D46" s="52"/>
    </row>
    <row r="47" spans="4:9" x14ac:dyDescent="0.25">
      <c r="D47" s="52"/>
    </row>
    <row r="48" spans="4:9" x14ac:dyDescent="0.25">
      <c r="D48" s="52"/>
    </row>
    <row r="49" spans="4:4" x14ac:dyDescent="0.25">
      <c r="D49" s="52"/>
    </row>
    <row r="50" spans="4:4" x14ac:dyDescent="0.25">
      <c r="D50" s="52"/>
    </row>
    <row r="51" spans="4:4" x14ac:dyDescent="0.25">
      <c r="D51" s="52"/>
    </row>
    <row r="52" spans="4:4" x14ac:dyDescent="0.25">
      <c r="D52" s="52"/>
    </row>
    <row r="53" spans="4:4" x14ac:dyDescent="0.25">
      <c r="D53" s="52"/>
    </row>
    <row r="54" spans="4:4" x14ac:dyDescent="0.25">
      <c r="D54" s="52"/>
    </row>
    <row r="55" spans="4:4" x14ac:dyDescent="0.25">
      <c r="D55" s="52"/>
    </row>
    <row r="56" spans="4:4" x14ac:dyDescent="0.25">
      <c r="D56" s="52"/>
    </row>
    <row r="57" spans="4:4" x14ac:dyDescent="0.25">
      <c r="D57" s="52"/>
    </row>
    <row r="58" spans="4:4" x14ac:dyDescent="0.25">
      <c r="D58" s="52"/>
    </row>
    <row r="59" spans="4:4" x14ac:dyDescent="0.25">
      <c r="D59" s="52"/>
    </row>
    <row r="60" spans="4:4" x14ac:dyDescent="0.25">
      <c r="D60" s="52"/>
    </row>
    <row r="61" spans="4:4" x14ac:dyDescent="0.25">
      <c r="D61" s="52"/>
    </row>
    <row r="62" spans="4:4" x14ac:dyDescent="0.25">
      <c r="D62" s="52"/>
    </row>
    <row r="63" spans="4:4" x14ac:dyDescent="0.25">
      <c r="D63" s="52"/>
    </row>
    <row r="64" spans="4:4" x14ac:dyDescent="0.25">
      <c r="D64" s="52"/>
    </row>
    <row r="65" spans="4:4" x14ac:dyDescent="0.25">
      <c r="D65" s="52"/>
    </row>
  </sheetData>
  <pageMargins left="0.70866141732283505" right="0.70866141732283505" top="0.74803149606299202" bottom="0.74803149606299202" header="0.31496062992126" footer="0.31496062992126"/>
  <pageSetup paperSize="9" orientation="landscape" r:id="rId1"/>
  <headerFooter scaleWithDoc="0" alignWithMargins="0">
    <oddHeader>&amp;L&amp;K03-019Copyright © 2018 TomTom International BV. All rights reserved.</oddHeader>
    <oddFooter>&amp;L&amp;"Arial,Bold"TomTom Investor Relations&amp;"Arial,Regular"
+31 20 7575 194&amp;R&amp;"Arial,Bold"Page &amp;P of &amp;N</oddFooter>
  </headerFooter>
  <ignoredErrors>
    <ignoredError sqref="H11" formulaRange="1"/>
  </ignoredError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  <pageSetUpPr fitToPage="1"/>
  </sheetPr>
  <dimension ref="B1:M33"/>
  <sheetViews>
    <sheetView showGridLines="0" zoomScale="90" zoomScaleNormal="90" zoomScaleSheetLayoutView="70" workbookViewId="0">
      <selection activeCell="P28" sqref="P28"/>
    </sheetView>
  </sheetViews>
  <sheetFormatPr defaultColWidth="9.44140625" defaultRowHeight="13.2" x14ac:dyDescent="0.25"/>
  <cols>
    <col min="1" max="1" width="9.44140625" style="99"/>
    <col min="2" max="2" width="57" style="99" customWidth="1"/>
    <col min="3" max="4" width="8.88671875" style="99" bestFit="1" customWidth="1"/>
    <col min="5" max="6" width="9.109375" style="99" bestFit="1" customWidth="1"/>
    <col min="7" max="8" width="7.6640625" style="99" bestFit="1" customWidth="1"/>
    <col min="9" max="9" width="2.44140625" style="99" customWidth="1"/>
    <col min="10" max="10" width="7.6640625" style="99" bestFit="1" customWidth="1"/>
    <col min="11" max="11" width="2.44140625" style="99" customWidth="1"/>
    <col min="12" max="12" width="9.109375" style="99" bestFit="1" customWidth="1"/>
    <col min="13" max="16384" width="9.44140625" style="99"/>
  </cols>
  <sheetData>
    <row r="1" spans="2:13" x14ac:dyDescent="0.25">
      <c r="B1" s="112"/>
      <c r="C1" s="112"/>
      <c r="D1" s="112"/>
      <c r="E1" s="112"/>
      <c r="F1" s="112"/>
      <c r="G1" s="112"/>
      <c r="H1" s="112"/>
      <c r="I1" s="180"/>
      <c r="J1" s="180"/>
      <c r="K1" s="180"/>
      <c r="L1" s="180"/>
      <c r="M1" s="180"/>
    </row>
    <row r="2" spans="2:13" ht="20.399999999999999" x14ac:dyDescent="0.35">
      <c r="B2" s="13" t="s">
        <v>159</v>
      </c>
      <c r="C2" s="112"/>
      <c r="D2" s="112"/>
      <c r="E2" s="112"/>
      <c r="F2" s="112"/>
      <c r="G2" s="112"/>
      <c r="H2" s="112"/>
      <c r="I2" s="180"/>
      <c r="J2" s="180"/>
      <c r="K2" s="180"/>
      <c r="L2" s="180"/>
      <c r="M2" s="180"/>
    </row>
    <row r="3" spans="2:13" x14ac:dyDescent="0.25">
      <c r="B3" s="12" t="s">
        <v>245</v>
      </c>
      <c r="C3" s="112"/>
      <c r="D3" s="112"/>
      <c r="E3" s="112"/>
      <c r="F3" s="112"/>
      <c r="G3" s="112"/>
      <c r="H3" s="112"/>
      <c r="I3" s="180"/>
      <c r="J3" s="180"/>
      <c r="K3" s="180"/>
      <c r="L3" s="180"/>
      <c r="M3" s="180"/>
    </row>
    <row r="4" spans="2:13" ht="13.8" thickBot="1" x14ac:dyDescent="0.3">
      <c r="B4" s="2"/>
      <c r="C4" s="112"/>
      <c r="D4" s="112"/>
      <c r="E4" s="112"/>
      <c r="F4" s="112"/>
      <c r="G4" s="112"/>
      <c r="H4" s="112"/>
      <c r="I4" s="180"/>
      <c r="J4" s="180"/>
      <c r="K4" s="180"/>
      <c r="L4" s="180"/>
      <c r="M4" s="180"/>
    </row>
    <row r="5" spans="2:13" s="100" customFormat="1" ht="33" customHeight="1" thickBot="1" x14ac:dyDescent="0.3">
      <c r="B5" s="181" t="s">
        <v>82</v>
      </c>
      <c r="C5" s="25" t="s">
        <v>246</v>
      </c>
      <c r="D5" s="25" t="s">
        <v>247</v>
      </c>
      <c r="E5" s="25" t="s">
        <v>248</v>
      </c>
      <c r="F5" s="25" t="s">
        <v>249</v>
      </c>
      <c r="G5" s="25" t="s">
        <v>250</v>
      </c>
      <c r="H5" s="5" t="s">
        <v>3</v>
      </c>
      <c r="I5" s="265"/>
      <c r="J5" s="104" t="s">
        <v>251</v>
      </c>
      <c r="K5" s="265"/>
      <c r="L5" s="104" t="s">
        <v>252</v>
      </c>
      <c r="M5" s="265"/>
    </row>
    <row r="6" spans="2:13" x14ac:dyDescent="0.25">
      <c r="B6" s="182" t="s">
        <v>163</v>
      </c>
      <c r="C6" s="266">
        <v>-1526.3442688191446</v>
      </c>
      <c r="D6" s="266">
        <v>-154461.17006231655</v>
      </c>
      <c r="E6" s="266">
        <v>-385.02301714616397</v>
      </c>
      <c r="F6" s="266">
        <v>-29586.601240264979</v>
      </c>
      <c r="G6" s="266">
        <v>6886</v>
      </c>
      <c r="H6" s="207">
        <f>'5. Cons Stat of CF'!E6</f>
        <v>24890</v>
      </c>
      <c r="I6" s="180"/>
      <c r="J6" s="267">
        <f>'5. Cons Stat of CF'!G6</f>
        <v>31776</v>
      </c>
      <c r="K6" s="180"/>
      <c r="L6" s="267">
        <v>-185959.13858854683</v>
      </c>
      <c r="M6" s="268"/>
    </row>
    <row r="7" spans="2:13" x14ac:dyDescent="0.25">
      <c r="B7" s="182" t="s">
        <v>271</v>
      </c>
      <c r="C7" s="266">
        <v>1916</v>
      </c>
      <c r="D7" s="266">
        <v>-1519</v>
      </c>
      <c r="E7" s="266">
        <v>-3315</v>
      </c>
      <c r="F7" s="266">
        <v>615</v>
      </c>
      <c r="G7" s="266">
        <v>-253</v>
      </c>
      <c r="H7" s="207">
        <f>'5. Cons Stat of CF'!E7</f>
        <v>-1421</v>
      </c>
      <c r="I7" s="180"/>
      <c r="J7" s="269">
        <f>'5. Cons Stat of CF'!G7</f>
        <v>-1674</v>
      </c>
      <c r="K7" s="180"/>
      <c r="L7" s="269">
        <v>-2303</v>
      </c>
      <c r="M7" s="268"/>
    </row>
    <row r="8" spans="2:13" x14ac:dyDescent="0.25">
      <c r="B8" s="182" t="s">
        <v>272</v>
      </c>
      <c r="C8" s="266">
        <v>35536</v>
      </c>
      <c r="D8" s="266">
        <v>204853</v>
      </c>
      <c r="E8" s="266">
        <v>35873</v>
      </c>
      <c r="F8" s="266">
        <v>67959</v>
      </c>
      <c r="G8" s="266">
        <v>37353</v>
      </c>
      <c r="H8" s="207">
        <f>'5. Cons Stat of CF'!E8</f>
        <v>38515</v>
      </c>
      <c r="I8" s="180"/>
      <c r="J8" s="269">
        <f>'5. Cons Stat of CF'!G8</f>
        <v>75868</v>
      </c>
      <c r="K8" s="180"/>
      <c r="L8" s="269">
        <v>344221</v>
      </c>
      <c r="M8" s="268"/>
    </row>
    <row r="9" spans="2:13" x14ac:dyDescent="0.25">
      <c r="B9" s="182" t="s">
        <v>79</v>
      </c>
      <c r="C9" s="266">
        <v>-3534</v>
      </c>
      <c r="D9" s="266">
        <v>-334</v>
      </c>
      <c r="E9" s="266">
        <v>13821</v>
      </c>
      <c r="F9" s="266">
        <v>2939</v>
      </c>
      <c r="G9" s="266">
        <v>-2972</v>
      </c>
      <c r="H9" s="207">
        <f>SUM('5. Cons Stat of CF'!E9:E10)</f>
        <v>-2778</v>
      </c>
      <c r="I9" s="180"/>
      <c r="J9" s="269">
        <f>SUM('5. Cons Stat of CF'!G9:G10)</f>
        <v>-5750</v>
      </c>
      <c r="K9" s="180"/>
      <c r="L9" s="269">
        <v>12892</v>
      </c>
      <c r="M9" s="268"/>
    </row>
    <row r="10" spans="2:13" ht="15.6" x14ac:dyDescent="0.25">
      <c r="B10" s="210" t="s">
        <v>273</v>
      </c>
      <c r="C10" s="270">
        <v>-31565</v>
      </c>
      <c r="D10" s="270">
        <v>-16218.7</v>
      </c>
      <c r="E10" s="270">
        <v>5927.4</v>
      </c>
      <c r="F10" s="270">
        <v>56818</v>
      </c>
      <c r="G10" s="270">
        <v>-5027</v>
      </c>
      <c r="H10" s="271">
        <f>SUM('5. Cons Stat of CF'!E12:E14)</f>
        <v>-4566</v>
      </c>
      <c r="I10" s="180"/>
      <c r="J10" s="272">
        <f>SUM('5. Cons Stat of CF'!G12:G14)</f>
        <v>-9593</v>
      </c>
      <c r="K10" s="180"/>
      <c r="L10" s="272">
        <v>14961.700000000004</v>
      </c>
      <c r="M10" s="268"/>
    </row>
    <row r="11" spans="2:13" ht="13.8" thickBot="1" x14ac:dyDescent="0.3">
      <c r="B11" s="7" t="s">
        <v>172</v>
      </c>
      <c r="C11" s="8">
        <v>826.6557311808574</v>
      </c>
      <c r="D11" s="8">
        <v>32320.129937683447</v>
      </c>
      <c r="E11" s="8">
        <v>51921.376982853842</v>
      </c>
      <c r="F11" s="8">
        <v>98744.398759735021</v>
      </c>
      <c r="G11" s="8">
        <v>35987</v>
      </c>
      <c r="H11" s="9">
        <f>'5. Cons Stat of CF'!E15</f>
        <v>54640</v>
      </c>
      <c r="I11" s="180"/>
      <c r="J11" s="55">
        <f>'5. Cons Stat of CF'!G15</f>
        <v>90627</v>
      </c>
      <c r="K11" s="180"/>
      <c r="L11" s="55">
        <v>183812.56141145318</v>
      </c>
      <c r="M11" s="268"/>
    </row>
    <row r="12" spans="2:13" x14ac:dyDescent="0.25">
      <c r="B12" s="17"/>
      <c r="C12" s="208"/>
      <c r="D12" s="208"/>
      <c r="E12" s="208"/>
      <c r="F12" s="208"/>
      <c r="G12" s="208"/>
      <c r="H12" s="207"/>
      <c r="I12" s="180"/>
      <c r="J12" s="269"/>
      <c r="K12" s="180"/>
      <c r="L12" s="269"/>
      <c r="M12" s="268"/>
    </row>
    <row r="13" spans="2:13" x14ac:dyDescent="0.25">
      <c r="B13" s="182" t="s">
        <v>173</v>
      </c>
      <c r="C13" s="208">
        <v>107</v>
      </c>
      <c r="D13" s="208">
        <v>44</v>
      </c>
      <c r="E13" s="208">
        <v>48</v>
      </c>
      <c r="F13" s="208">
        <v>59</v>
      </c>
      <c r="G13" s="208">
        <v>110</v>
      </c>
      <c r="H13" s="207">
        <f>'5. Cons Stat of CF'!E17</f>
        <v>100</v>
      </c>
      <c r="I13" s="180"/>
      <c r="J13" s="269">
        <f>'5. Cons Stat of CF'!G17</f>
        <v>210</v>
      </c>
      <c r="K13" s="180"/>
      <c r="L13" s="269">
        <v>258</v>
      </c>
      <c r="M13" s="268"/>
    </row>
    <row r="14" spans="2:13" x14ac:dyDescent="0.25">
      <c r="B14" s="182" t="s">
        <v>174</v>
      </c>
      <c r="C14" s="208">
        <v>-454</v>
      </c>
      <c r="D14" s="208">
        <v>-512</v>
      </c>
      <c r="E14" s="208">
        <v>-449.3</v>
      </c>
      <c r="F14" s="208">
        <v>-403.3</v>
      </c>
      <c r="G14" s="208">
        <v>-444</v>
      </c>
      <c r="H14" s="207">
        <f>'5. Cons Stat of CF'!E18</f>
        <v>-126</v>
      </c>
      <c r="I14" s="180"/>
      <c r="J14" s="269">
        <f>'5. Cons Stat of CF'!G18</f>
        <v>-570</v>
      </c>
      <c r="K14" s="180"/>
      <c r="L14" s="269">
        <v>-1818.6</v>
      </c>
      <c r="M14" s="268"/>
    </row>
    <row r="15" spans="2:13" x14ac:dyDescent="0.25">
      <c r="B15" s="210" t="s">
        <v>274</v>
      </c>
      <c r="C15" s="270">
        <v>-2068</v>
      </c>
      <c r="D15" s="270">
        <v>-3163</v>
      </c>
      <c r="E15" s="270">
        <v>-3082</v>
      </c>
      <c r="F15" s="270">
        <v>-341</v>
      </c>
      <c r="G15" s="270">
        <v>-3295</v>
      </c>
      <c r="H15" s="271">
        <f>'5. Cons Stat of CF'!E19</f>
        <v>-1687</v>
      </c>
      <c r="I15" s="180"/>
      <c r="J15" s="272">
        <f>'5. Cons Stat of CF'!G19</f>
        <v>-4982</v>
      </c>
      <c r="K15" s="180"/>
      <c r="L15" s="272">
        <v>-8654</v>
      </c>
      <c r="M15" s="268"/>
    </row>
    <row r="16" spans="2:13" ht="13.8" thickBot="1" x14ac:dyDescent="0.3">
      <c r="B16" s="7" t="s">
        <v>176</v>
      </c>
      <c r="C16" s="8">
        <v>-1588.3442688191426</v>
      </c>
      <c r="D16" s="8">
        <v>28689.129937683447</v>
      </c>
      <c r="E16" s="8">
        <v>48438.07698285384</v>
      </c>
      <c r="F16" s="8">
        <v>98059.098759735018</v>
      </c>
      <c r="G16" s="8">
        <v>32358</v>
      </c>
      <c r="H16" s="9">
        <f>'5. Cons Stat of CF'!E20</f>
        <v>52927</v>
      </c>
      <c r="I16" s="180"/>
      <c r="J16" s="55">
        <f>'5. Cons Stat of CF'!G20</f>
        <v>85285</v>
      </c>
      <c r="K16" s="180"/>
      <c r="L16" s="55">
        <v>173597.96141145317</v>
      </c>
      <c r="M16" s="268"/>
    </row>
    <row r="17" spans="2:13" x14ac:dyDescent="0.25">
      <c r="B17" s="210"/>
      <c r="C17" s="270"/>
      <c r="D17" s="270"/>
      <c r="E17" s="270"/>
      <c r="F17" s="270"/>
      <c r="G17" s="270"/>
      <c r="H17" s="271"/>
      <c r="I17" s="180"/>
      <c r="J17" s="272"/>
      <c r="K17" s="180"/>
      <c r="L17" s="272"/>
      <c r="M17" s="268"/>
    </row>
    <row r="18" spans="2:13" ht="13.8" thickBot="1" x14ac:dyDescent="0.3">
      <c r="B18" s="7" t="s">
        <v>181</v>
      </c>
      <c r="C18" s="8">
        <v>-49376</v>
      </c>
      <c r="D18" s="8">
        <v>-29376</v>
      </c>
      <c r="E18" s="8">
        <v>-24918</v>
      </c>
      <c r="F18" s="8">
        <v>-26051</v>
      </c>
      <c r="G18" s="8">
        <v>-22279</v>
      </c>
      <c r="H18" s="9">
        <f>'5. Cons Stat of CF'!E26</f>
        <v>-24587</v>
      </c>
      <c r="I18" s="180"/>
      <c r="J18" s="55">
        <f>'5. Cons Stat of CF'!G26</f>
        <v>-46866</v>
      </c>
      <c r="K18" s="180"/>
      <c r="L18" s="55">
        <v>-129721</v>
      </c>
      <c r="M18" s="268"/>
    </row>
    <row r="19" spans="2:13" x14ac:dyDescent="0.25">
      <c r="B19" s="210"/>
      <c r="C19" s="270"/>
      <c r="D19" s="270"/>
      <c r="E19" s="270"/>
      <c r="F19" s="270"/>
      <c r="G19" s="270"/>
      <c r="H19" s="271"/>
      <c r="I19" s="180"/>
      <c r="J19" s="272"/>
      <c r="K19" s="180"/>
      <c r="L19" s="272"/>
      <c r="M19" s="268"/>
    </row>
    <row r="20" spans="2:13" ht="13.8" thickBot="1" x14ac:dyDescent="0.3">
      <c r="B20" s="7" t="s">
        <v>187</v>
      </c>
      <c r="C20" s="8">
        <v>-7118</v>
      </c>
      <c r="D20" s="8">
        <v>2246</v>
      </c>
      <c r="E20" s="8">
        <v>-3193</v>
      </c>
      <c r="F20" s="8">
        <v>-55905</v>
      </c>
      <c r="G20" s="8">
        <v>-2087</v>
      </c>
      <c r="H20" s="9">
        <f>'5. Cons Stat of CF'!E33</f>
        <v>-2720</v>
      </c>
      <c r="I20" s="180"/>
      <c r="J20" s="55">
        <f>'5. Cons Stat of CF'!G33</f>
        <v>-4807</v>
      </c>
      <c r="K20" s="180"/>
      <c r="L20" s="55">
        <v>-63970</v>
      </c>
      <c r="M20" s="268"/>
    </row>
    <row r="21" spans="2:13" x14ac:dyDescent="0.25">
      <c r="B21" s="210"/>
      <c r="C21" s="270"/>
      <c r="D21" s="270"/>
      <c r="E21" s="270"/>
      <c r="F21" s="270"/>
      <c r="G21" s="270"/>
      <c r="H21" s="271"/>
      <c r="I21" s="180"/>
      <c r="J21" s="272"/>
      <c r="K21" s="180"/>
      <c r="L21" s="272"/>
      <c r="M21" s="268"/>
    </row>
    <row r="22" spans="2:13" ht="13.8" thickBot="1" x14ac:dyDescent="0.3">
      <c r="B22" s="7" t="s">
        <v>275</v>
      </c>
      <c r="C22" s="8">
        <v>-58082</v>
      </c>
      <c r="D22" s="8">
        <v>1559</v>
      </c>
      <c r="E22" s="8">
        <v>20327</v>
      </c>
      <c r="F22" s="8">
        <v>16103</v>
      </c>
      <c r="G22" s="8">
        <v>7992</v>
      </c>
      <c r="H22" s="9">
        <f>'5. Cons Stat of CF'!E35</f>
        <v>25620</v>
      </c>
      <c r="I22" s="180"/>
      <c r="J22" s="55">
        <f>'5. Cons Stat of CF'!G35</f>
        <v>33612</v>
      </c>
      <c r="K22" s="180"/>
      <c r="L22" s="55">
        <v>-20093.038588546828</v>
      </c>
      <c r="M22" s="268"/>
    </row>
    <row r="23" spans="2:13" x14ac:dyDescent="0.25">
      <c r="B23" s="112"/>
      <c r="C23" s="112"/>
      <c r="D23" s="112"/>
      <c r="E23" s="112"/>
      <c r="F23" s="112"/>
      <c r="G23" s="112"/>
      <c r="H23" s="112"/>
      <c r="I23" s="112"/>
      <c r="J23" s="112"/>
      <c r="K23" s="112"/>
      <c r="L23" s="112"/>
      <c r="M23" s="268"/>
    </row>
    <row r="24" spans="2:13" ht="15.6" x14ac:dyDescent="0.25">
      <c r="B24" s="3" t="s">
        <v>276</v>
      </c>
      <c r="C24" s="273"/>
      <c r="D24" s="273"/>
      <c r="E24" s="273"/>
      <c r="F24" s="273"/>
      <c r="G24" s="273"/>
      <c r="H24" s="112"/>
      <c r="I24" s="112"/>
      <c r="J24" s="112"/>
      <c r="K24" s="112"/>
      <c r="L24" s="112"/>
      <c r="M24" s="180"/>
    </row>
    <row r="25" spans="2:13" x14ac:dyDescent="0.25">
      <c r="B25" s="112"/>
      <c r="C25" s="112"/>
      <c r="D25" s="112"/>
      <c r="E25" s="112"/>
      <c r="F25" s="112"/>
      <c r="G25" s="112"/>
      <c r="H25" s="112"/>
      <c r="I25" s="112"/>
      <c r="J25" s="112"/>
      <c r="K25" s="112"/>
      <c r="L25" s="112"/>
      <c r="M25" s="180"/>
    </row>
    <row r="26" spans="2:13" x14ac:dyDescent="0.25">
      <c r="B26" s="112"/>
      <c r="C26" s="112"/>
      <c r="D26" s="112"/>
      <c r="E26" s="112"/>
      <c r="F26" s="112"/>
      <c r="G26" s="112"/>
      <c r="H26" s="112"/>
      <c r="I26" s="112"/>
      <c r="J26" s="112"/>
      <c r="K26" s="112"/>
      <c r="L26" s="112"/>
      <c r="M26" s="180"/>
    </row>
    <row r="27" spans="2:13" x14ac:dyDescent="0.25">
      <c r="B27" s="180"/>
      <c r="C27" s="180"/>
      <c r="D27" s="180"/>
      <c r="E27" s="180"/>
      <c r="F27" s="180"/>
      <c r="G27" s="180"/>
      <c r="H27" s="112"/>
      <c r="I27" s="112"/>
      <c r="J27" s="112"/>
      <c r="K27" s="112"/>
      <c r="L27" s="112"/>
      <c r="M27" s="180"/>
    </row>
    <row r="28" spans="2:13" x14ac:dyDescent="0.25">
      <c r="B28" s="180"/>
      <c r="C28" s="180"/>
      <c r="D28" s="180"/>
      <c r="E28" s="180"/>
      <c r="F28" s="180"/>
      <c r="G28" s="180"/>
      <c r="H28" s="112"/>
      <c r="I28" s="112"/>
      <c r="J28" s="112"/>
      <c r="K28" s="112"/>
      <c r="L28" s="112"/>
      <c r="M28" s="180"/>
    </row>
    <row r="32" spans="2:13" x14ac:dyDescent="0.25">
      <c r="B32" s="180"/>
      <c r="C32" s="180"/>
      <c r="D32" s="180"/>
      <c r="E32" s="180"/>
      <c r="F32" s="180"/>
      <c r="G32" s="180"/>
      <c r="H32" s="180"/>
      <c r="I32" s="274"/>
      <c r="J32" s="274"/>
      <c r="K32" s="274"/>
      <c r="L32" s="274"/>
      <c r="M32" s="180"/>
    </row>
    <row r="33" spans="9:12" x14ac:dyDescent="0.25">
      <c r="I33" s="274"/>
      <c r="J33" s="274"/>
      <c r="K33" s="274"/>
      <c r="L33" s="274"/>
    </row>
  </sheetData>
  <pageMargins left="0.70866141732283505" right="0.70866141732283505" top="0.74803149606299202" bottom="0.74803149606299202" header="0.31496062992126" footer="0.31496062992126"/>
  <pageSetup paperSize="9" scale="90" orientation="landscape" r:id="rId1"/>
  <headerFooter scaleWithDoc="0" alignWithMargins="0">
    <oddHeader>&amp;L&amp;K03-019Copyright © 2018 TomTom International BV. All rights reserved.</oddHeader>
    <oddFooter>&amp;L&amp;"Arial,Bold"TomTom Investor Relations&amp;"Arial,Regular"
+31 20 7575 194&amp;R&amp;"Arial,Bold"Page &amp;P of &amp;N</oddFooter>
  </headerFooter>
  <ignoredErrors>
    <ignoredError sqref="H9:H10 J9:J10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  <pageSetUpPr fitToPage="1"/>
  </sheetPr>
  <dimension ref="A1:H130"/>
  <sheetViews>
    <sheetView showGridLines="0" topLeftCell="B1" zoomScale="90" zoomScaleNormal="90" zoomScaleSheetLayoutView="85" workbookViewId="0">
      <selection activeCell="J16" sqref="J16"/>
    </sheetView>
  </sheetViews>
  <sheetFormatPr defaultColWidth="9.44140625" defaultRowHeight="13.2" x14ac:dyDescent="0.25"/>
  <cols>
    <col min="1" max="1" width="9.44140625" style="108"/>
    <col min="2" max="2" width="73.44140625" style="108" customWidth="1"/>
    <col min="3" max="8" width="11.5546875" style="108" customWidth="1"/>
    <col min="9" max="16384" width="9.44140625" style="108"/>
  </cols>
  <sheetData>
    <row r="1" spans="2:8" x14ac:dyDescent="0.25">
      <c r="B1" s="112"/>
      <c r="C1" s="112"/>
      <c r="D1" s="112"/>
      <c r="E1" s="180"/>
      <c r="F1" s="180"/>
      <c r="G1" s="180"/>
      <c r="H1" s="180"/>
    </row>
    <row r="2" spans="2:8" ht="20.399999999999999" x14ac:dyDescent="0.35">
      <c r="B2" s="13" t="s">
        <v>0</v>
      </c>
      <c r="C2" s="112"/>
      <c r="D2" s="112"/>
      <c r="E2" s="180"/>
      <c r="F2" s="180"/>
      <c r="G2" s="180"/>
      <c r="H2" s="180"/>
    </row>
    <row r="3" spans="2:8" x14ac:dyDescent="0.25">
      <c r="B3" s="12" t="s">
        <v>1</v>
      </c>
      <c r="C3" s="112"/>
      <c r="D3" s="112"/>
      <c r="E3" s="180"/>
      <c r="F3" s="180"/>
      <c r="G3" s="180"/>
      <c r="H3" s="180"/>
    </row>
    <row r="4" spans="2:8" ht="13.8" thickBot="1" x14ac:dyDescent="0.3">
      <c r="B4" s="2" t="s">
        <v>0</v>
      </c>
      <c r="C4" s="112"/>
      <c r="D4" s="112"/>
      <c r="E4" s="180"/>
      <c r="F4" s="180"/>
      <c r="G4" s="180"/>
      <c r="H4" s="180"/>
    </row>
    <row r="5" spans="2:8" ht="30" customHeight="1" thickBot="1" x14ac:dyDescent="0.3">
      <c r="B5" s="181" t="s">
        <v>2</v>
      </c>
      <c r="C5" s="5" t="s">
        <v>3</v>
      </c>
      <c r="D5" s="95" t="s">
        <v>4</v>
      </c>
      <c r="E5" s="25" t="s">
        <v>5</v>
      </c>
      <c r="F5" s="5" t="s">
        <v>6</v>
      </c>
      <c r="G5" s="95" t="s">
        <v>7</v>
      </c>
      <c r="H5" s="25" t="s">
        <v>5</v>
      </c>
    </row>
    <row r="6" spans="2:8" ht="12.9" customHeight="1" x14ac:dyDescent="0.25">
      <c r="B6" s="182" t="s">
        <v>8</v>
      </c>
      <c r="C6" s="113">
        <v>92.600000000000009</v>
      </c>
      <c r="D6" s="114">
        <v>87.5</v>
      </c>
      <c r="E6" s="50">
        <v>0.06</v>
      </c>
      <c r="F6" s="113">
        <v>172.4</v>
      </c>
      <c r="G6" s="114">
        <v>165</v>
      </c>
      <c r="H6" s="50">
        <v>0.04</v>
      </c>
    </row>
    <row r="7" spans="2:8" s="109" customFormat="1" ht="12.9" customHeight="1" x14ac:dyDescent="0.25">
      <c r="B7" s="182" t="s">
        <v>9</v>
      </c>
      <c r="C7" s="113">
        <v>43.900000000000006</v>
      </c>
      <c r="D7" s="114">
        <v>41.000000000000007</v>
      </c>
      <c r="E7" s="50">
        <v>7.0000000000000007E-2</v>
      </c>
      <c r="F7" s="113">
        <v>86.7</v>
      </c>
      <c r="G7" s="114">
        <v>80.900000000000006</v>
      </c>
      <c r="H7" s="50">
        <v>7.0000000000000007E-2</v>
      </c>
    </row>
    <row r="8" spans="2:8" ht="12.9" customHeight="1" x14ac:dyDescent="0.25">
      <c r="B8" s="183" t="s">
        <v>10</v>
      </c>
      <c r="C8" s="184">
        <v>94.899999999999991</v>
      </c>
      <c r="D8" s="185">
        <v>124.6</v>
      </c>
      <c r="E8" s="186">
        <v>-0.24</v>
      </c>
      <c r="F8" s="184">
        <v>164.1</v>
      </c>
      <c r="G8" s="185">
        <v>220.2</v>
      </c>
      <c r="H8" s="186">
        <v>-0.25</v>
      </c>
    </row>
    <row r="9" spans="2:8" ht="13.8" thickBot="1" x14ac:dyDescent="0.3">
      <c r="B9" s="187" t="s">
        <v>11</v>
      </c>
      <c r="C9" s="188">
        <v>231.39999999999998</v>
      </c>
      <c r="D9" s="189">
        <v>253</v>
      </c>
      <c r="E9" s="120">
        <v>-0.09</v>
      </c>
      <c r="F9" s="188">
        <v>423.2</v>
      </c>
      <c r="G9" s="189">
        <v>466</v>
      </c>
      <c r="H9" s="120">
        <v>-0.09</v>
      </c>
    </row>
    <row r="10" spans="2:8" x14ac:dyDescent="0.25">
      <c r="B10" s="112" t="s">
        <v>12</v>
      </c>
      <c r="C10" s="113">
        <v>165.60000000000002</v>
      </c>
      <c r="D10" s="114">
        <v>162.60000000000002</v>
      </c>
      <c r="E10" s="50">
        <v>0.02</v>
      </c>
      <c r="F10" s="113">
        <v>299.10000000000002</v>
      </c>
      <c r="G10" s="114">
        <v>296.10000000000002</v>
      </c>
      <c r="H10" s="50">
        <v>0.01</v>
      </c>
    </row>
    <row r="11" spans="2:8" s="109" customFormat="1" x14ac:dyDescent="0.25">
      <c r="B11" s="3" t="s">
        <v>13</v>
      </c>
      <c r="C11" s="41">
        <v>0.72</v>
      </c>
      <c r="D11" s="40">
        <v>0.64</v>
      </c>
      <c r="E11" s="40"/>
      <c r="F11" s="41">
        <v>0.71</v>
      </c>
      <c r="G11" s="40">
        <v>0.64</v>
      </c>
      <c r="H11" s="40"/>
    </row>
    <row r="12" spans="2:8" x14ac:dyDescent="0.25">
      <c r="B12" s="112" t="s">
        <v>14</v>
      </c>
      <c r="C12" s="113">
        <v>63.4</v>
      </c>
      <c r="D12" s="114">
        <v>50.400000000000006</v>
      </c>
      <c r="E12" s="50">
        <v>0.26</v>
      </c>
      <c r="F12" s="113">
        <v>107.6</v>
      </c>
      <c r="G12" s="114">
        <v>84.4</v>
      </c>
      <c r="H12" s="50">
        <v>0.28000000000000003</v>
      </c>
    </row>
    <row r="13" spans="2:8" s="109" customFormat="1" x14ac:dyDescent="0.25">
      <c r="B13" s="3" t="s">
        <v>15</v>
      </c>
      <c r="C13" s="41">
        <v>0.27</v>
      </c>
      <c r="D13" s="40">
        <v>0.2</v>
      </c>
      <c r="E13" s="40"/>
      <c r="F13" s="41">
        <v>0.25</v>
      </c>
      <c r="G13" s="40">
        <v>0.18</v>
      </c>
      <c r="H13" s="40"/>
    </row>
    <row r="14" spans="2:8" x14ac:dyDescent="0.25">
      <c r="B14" s="112" t="s">
        <v>16</v>
      </c>
      <c r="C14" s="113">
        <v>24.9</v>
      </c>
      <c r="D14" s="114">
        <v>-154.5</v>
      </c>
      <c r="E14" s="50"/>
      <c r="F14" s="113">
        <v>31.8</v>
      </c>
      <c r="G14" s="114">
        <v>-156</v>
      </c>
      <c r="H14" s="50"/>
    </row>
    <row r="15" spans="2:8" s="109" customFormat="1" x14ac:dyDescent="0.25">
      <c r="B15" s="3" t="s">
        <v>17</v>
      </c>
      <c r="C15" s="41">
        <v>0.11</v>
      </c>
      <c r="D15" s="40">
        <v>-0.61</v>
      </c>
      <c r="E15" s="40"/>
      <c r="F15" s="41">
        <v>0.08</v>
      </c>
      <c r="G15" s="40">
        <v>-0.33</v>
      </c>
      <c r="H15" s="40"/>
    </row>
    <row r="16" spans="2:8" x14ac:dyDescent="0.25">
      <c r="B16" s="112" t="s">
        <v>18</v>
      </c>
      <c r="C16" s="113">
        <v>19.799999999999997</v>
      </c>
      <c r="D16" s="114">
        <v>-156.4</v>
      </c>
      <c r="E16" s="50"/>
      <c r="F16" s="113">
        <v>26.2</v>
      </c>
      <c r="G16" s="114">
        <v>-158.5</v>
      </c>
      <c r="H16" s="50"/>
    </row>
    <row r="17" spans="2:8" ht="13.8" thickBot="1" x14ac:dyDescent="0.3">
      <c r="B17" s="112" t="s">
        <v>19</v>
      </c>
      <c r="C17" s="113">
        <v>11.7</v>
      </c>
      <c r="D17" s="114">
        <v>7</v>
      </c>
      <c r="E17" s="50">
        <v>0.67</v>
      </c>
      <c r="F17" s="113">
        <v>34.299999999999997</v>
      </c>
      <c r="G17" s="114">
        <v>0.2</v>
      </c>
      <c r="H17" s="50"/>
    </row>
    <row r="18" spans="2:8" x14ac:dyDescent="0.25">
      <c r="B18" s="45" t="s">
        <v>20</v>
      </c>
      <c r="C18" s="190"/>
      <c r="D18" s="191"/>
      <c r="E18" s="191"/>
      <c r="F18" s="190"/>
      <c r="G18" s="191"/>
      <c r="H18" s="191"/>
    </row>
    <row r="19" spans="2:8" x14ac:dyDescent="0.25">
      <c r="B19" s="112" t="s">
        <v>21</v>
      </c>
      <c r="C19" s="192">
        <v>0.09</v>
      </c>
      <c r="D19" s="193">
        <v>-0.67</v>
      </c>
      <c r="E19" s="50"/>
      <c r="F19" s="192">
        <v>0.11</v>
      </c>
      <c r="G19" s="193">
        <v>-0.68</v>
      </c>
      <c r="H19" s="50"/>
    </row>
    <row r="20" spans="2:8" ht="16.2" thickBot="1" x14ac:dyDescent="0.3">
      <c r="B20" s="187" t="s">
        <v>22</v>
      </c>
      <c r="C20" s="194">
        <v>0.05</v>
      </c>
      <c r="D20" s="195">
        <v>0.03</v>
      </c>
      <c r="E20" s="120">
        <v>0.7</v>
      </c>
      <c r="F20" s="194">
        <v>0.15</v>
      </c>
      <c r="G20" s="195">
        <v>0</v>
      </c>
      <c r="H20" s="120"/>
    </row>
    <row r="21" spans="2:8" ht="15" customHeight="1" x14ac:dyDescent="0.25">
      <c r="B21" s="282" t="s">
        <v>23</v>
      </c>
      <c r="C21" s="283"/>
      <c r="D21" s="283"/>
      <c r="E21" s="283"/>
      <c r="F21" s="180"/>
      <c r="G21" s="180"/>
      <c r="H21" s="180"/>
    </row>
    <row r="22" spans="2:8" ht="15" customHeight="1" x14ac:dyDescent="0.25">
      <c r="B22" s="284"/>
      <c r="C22" s="284"/>
      <c r="D22" s="284"/>
      <c r="E22" s="284"/>
      <c r="F22" s="180"/>
      <c r="G22" s="180"/>
      <c r="H22" s="180"/>
    </row>
    <row r="23" spans="2:8" ht="15.6" x14ac:dyDescent="0.25">
      <c r="B23" s="112" t="s">
        <v>24</v>
      </c>
      <c r="C23" s="180"/>
      <c r="D23" s="180"/>
      <c r="E23" s="180"/>
      <c r="F23" s="180"/>
      <c r="G23" s="180"/>
      <c r="H23" s="180"/>
    </row>
    <row r="25" spans="2:8" ht="14.25" customHeight="1" thickBot="1" x14ac:dyDescent="0.3">
      <c r="B25" s="124" t="s">
        <v>8</v>
      </c>
      <c r="C25" s="180"/>
      <c r="D25" s="180"/>
      <c r="E25" s="180"/>
      <c r="F25" s="180"/>
      <c r="G25" s="180"/>
      <c r="H25" s="180"/>
    </row>
    <row r="26" spans="2:8" ht="30" customHeight="1" thickBot="1" x14ac:dyDescent="0.3">
      <c r="B26" s="196" t="s">
        <v>2</v>
      </c>
      <c r="C26" s="5" t="s">
        <v>3</v>
      </c>
      <c r="D26" s="95" t="s">
        <v>4</v>
      </c>
      <c r="E26" s="25" t="s">
        <v>25</v>
      </c>
      <c r="F26" s="5" t="s">
        <v>6</v>
      </c>
      <c r="G26" s="95" t="s">
        <v>7</v>
      </c>
      <c r="H26" s="25" t="s">
        <v>25</v>
      </c>
    </row>
    <row r="27" spans="2:8" x14ac:dyDescent="0.25">
      <c r="B27" s="197" t="s">
        <v>26</v>
      </c>
      <c r="C27" s="198">
        <v>62.599999999999994</v>
      </c>
      <c r="D27" s="199">
        <v>49</v>
      </c>
      <c r="E27" s="200">
        <v>0.28000000000000003</v>
      </c>
      <c r="F27" s="198">
        <v>112.3</v>
      </c>
      <c r="G27" s="199">
        <v>93.7</v>
      </c>
      <c r="H27" s="200">
        <v>0.2</v>
      </c>
    </row>
    <row r="28" spans="2:8" x14ac:dyDescent="0.25">
      <c r="B28" s="201" t="s">
        <v>27</v>
      </c>
      <c r="C28" s="184">
        <v>30</v>
      </c>
      <c r="D28" s="185">
        <v>38.5</v>
      </c>
      <c r="E28" s="186">
        <v>-0.22</v>
      </c>
      <c r="F28" s="184">
        <v>60.1</v>
      </c>
      <c r="G28" s="185">
        <v>71.3</v>
      </c>
      <c r="H28" s="186">
        <v>-0.16</v>
      </c>
    </row>
    <row r="29" spans="2:8" ht="13.8" thickBot="1" x14ac:dyDescent="0.3">
      <c r="B29" s="187" t="s">
        <v>28</v>
      </c>
      <c r="C29" s="188">
        <v>92.600000000000009</v>
      </c>
      <c r="D29" s="189">
        <v>87.5</v>
      </c>
      <c r="E29" s="120">
        <v>0.06</v>
      </c>
      <c r="F29" s="188">
        <v>172.4</v>
      </c>
      <c r="G29" s="189">
        <v>165</v>
      </c>
      <c r="H29" s="120">
        <v>0.04</v>
      </c>
    </row>
    <row r="30" spans="2:8" x14ac:dyDescent="0.25">
      <c r="B30" s="112" t="s">
        <v>29</v>
      </c>
      <c r="C30" s="113"/>
      <c r="D30" s="114"/>
      <c r="E30" s="50"/>
      <c r="F30" s="113">
        <v>43.2</v>
      </c>
      <c r="G30" s="180">
        <v>57.1</v>
      </c>
      <c r="H30" s="50">
        <v>-0.24</v>
      </c>
    </row>
    <row r="31" spans="2:8" x14ac:dyDescent="0.25">
      <c r="B31" s="3" t="s">
        <v>30</v>
      </c>
      <c r="C31" s="115"/>
      <c r="D31" s="116"/>
      <c r="E31" s="40"/>
      <c r="F31" s="41">
        <v>0.25</v>
      </c>
      <c r="G31" s="40">
        <v>0.35</v>
      </c>
      <c r="H31" s="50"/>
    </row>
    <row r="32" spans="2:8" x14ac:dyDescent="0.25">
      <c r="B32" s="112" t="s">
        <v>31</v>
      </c>
      <c r="C32" s="113"/>
      <c r="D32" s="114"/>
      <c r="E32" s="50"/>
      <c r="F32" s="113">
        <v>-19</v>
      </c>
      <c r="G32" s="114">
        <v>-2.1</v>
      </c>
      <c r="H32" s="50"/>
    </row>
    <row r="33" spans="2:8" ht="13.8" thickBot="1" x14ac:dyDescent="0.3">
      <c r="B33" s="117" t="s">
        <v>32</v>
      </c>
      <c r="C33" s="118"/>
      <c r="D33" s="119"/>
      <c r="E33" s="119"/>
      <c r="F33" s="118">
        <v>-0.11</v>
      </c>
      <c r="G33" s="119">
        <v>-0.01</v>
      </c>
      <c r="H33" s="120"/>
    </row>
    <row r="34" spans="2:8" ht="15" customHeight="1" x14ac:dyDescent="0.25">
      <c r="B34" s="202" t="s">
        <v>33</v>
      </c>
      <c r="C34" s="203"/>
      <c r="D34" s="203"/>
      <c r="E34" s="180"/>
      <c r="F34" s="180"/>
      <c r="G34" s="180"/>
      <c r="H34" s="180"/>
    </row>
    <row r="35" spans="2:8" x14ac:dyDescent="0.25">
      <c r="B35" s="204"/>
      <c r="C35" s="205"/>
      <c r="D35" s="205"/>
      <c r="E35" s="180"/>
      <c r="F35" s="180"/>
      <c r="G35" s="180"/>
      <c r="H35" s="180"/>
    </row>
    <row r="36" spans="2:8" ht="14.25" customHeight="1" thickBot="1" x14ac:dyDescent="0.3">
      <c r="B36" s="124" t="s">
        <v>9</v>
      </c>
      <c r="C36" s="180"/>
      <c r="D36" s="180"/>
      <c r="E36" s="180"/>
      <c r="F36" s="180"/>
      <c r="G36" s="180"/>
      <c r="H36" s="180"/>
    </row>
    <row r="37" spans="2:8" ht="30" customHeight="1" thickBot="1" x14ac:dyDescent="0.3">
      <c r="B37" s="196" t="s">
        <v>2</v>
      </c>
      <c r="C37" s="5" t="s">
        <v>3</v>
      </c>
      <c r="D37" s="95" t="s">
        <v>4</v>
      </c>
      <c r="E37" s="25" t="s">
        <v>25</v>
      </c>
      <c r="F37" s="5" t="s">
        <v>6</v>
      </c>
      <c r="G37" s="95" t="s">
        <v>7</v>
      </c>
      <c r="H37" s="25" t="s">
        <v>25</v>
      </c>
    </row>
    <row r="38" spans="2:8" ht="14.25" customHeight="1" x14ac:dyDescent="0.25">
      <c r="B38" s="197" t="s">
        <v>34</v>
      </c>
      <c r="C38" s="198">
        <v>33.5</v>
      </c>
      <c r="D38" s="199">
        <v>31.3</v>
      </c>
      <c r="E38" s="200">
        <v>7.0000000000000007E-2</v>
      </c>
      <c r="F38" s="198">
        <v>66.7</v>
      </c>
      <c r="G38" s="199">
        <v>62</v>
      </c>
      <c r="H38" s="200">
        <v>0.08</v>
      </c>
    </row>
    <row r="39" spans="2:8" ht="14.25" customHeight="1" x14ac:dyDescent="0.25">
      <c r="B39" s="201" t="s">
        <v>35</v>
      </c>
      <c r="C39" s="184">
        <v>10.4</v>
      </c>
      <c r="D39" s="185">
        <v>9.5999999999999979</v>
      </c>
      <c r="E39" s="186">
        <v>7.0000000000000007E-2</v>
      </c>
      <c r="F39" s="184">
        <v>20</v>
      </c>
      <c r="G39" s="185">
        <v>18.899999999999999</v>
      </c>
      <c r="H39" s="186">
        <v>0.05</v>
      </c>
    </row>
    <row r="40" spans="2:8" ht="13.8" thickBot="1" x14ac:dyDescent="0.3">
      <c r="B40" s="187" t="s">
        <v>36</v>
      </c>
      <c r="C40" s="188">
        <v>43.900000000000006</v>
      </c>
      <c r="D40" s="189">
        <v>41.000000000000007</v>
      </c>
      <c r="E40" s="120">
        <v>7.0000000000000007E-2</v>
      </c>
      <c r="F40" s="188">
        <v>86.7</v>
      </c>
      <c r="G40" s="189">
        <v>80.900000000000006</v>
      </c>
      <c r="H40" s="120">
        <v>7.0000000000000007E-2</v>
      </c>
    </row>
    <row r="41" spans="2:8" x14ac:dyDescent="0.25">
      <c r="B41" s="112" t="s">
        <v>37</v>
      </c>
      <c r="C41" s="113"/>
      <c r="D41" s="114"/>
      <c r="E41" s="50"/>
      <c r="F41" s="113">
        <v>33.1</v>
      </c>
      <c r="G41" s="114">
        <v>29.4</v>
      </c>
      <c r="H41" s="50">
        <v>0.13</v>
      </c>
    </row>
    <row r="42" spans="2:8" x14ac:dyDescent="0.25">
      <c r="B42" s="3" t="s">
        <v>30</v>
      </c>
      <c r="C42" s="115"/>
      <c r="D42" s="116"/>
      <c r="E42" s="40"/>
      <c r="F42" s="41">
        <v>0.38</v>
      </c>
      <c r="G42" s="40">
        <v>0.36</v>
      </c>
      <c r="H42" s="50"/>
    </row>
    <row r="43" spans="2:8" x14ac:dyDescent="0.25">
      <c r="B43" s="112" t="s">
        <v>38</v>
      </c>
      <c r="C43" s="113"/>
      <c r="D43" s="114"/>
      <c r="E43" s="50"/>
      <c r="F43" s="113">
        <v>22.5</v>
      </c>
      <c r="G43" s="114">
        <v>21.3</v>
      </c>
      <c r="H43" s="50">
        <v>0.06</v>
      </c>
    </row>
    <row r="44" spans="2:8" ht="13.8" thickBot="1" x14ac:dyDescent="0.3">
      <c r="B44" s="117" t="s">
        <v>32</v>
      </c>
      <c r="C44" s="118"/>
      <c r="D44" s="119"/>
      <c r="E44" s="119"/>
      <c r="F44" s="118">
        <v>0.26</v>
      </c>
      <c r="G44" s="119">
        <v>0.26</v>
      </c>
      <c r="H44" s="120"/>
    </row>
    <row r="45" spans="2:8" x14ac:dyDescent="0.25">
      <c r="B45" s="180"/>
      <c r="C45" s="206"/>
      <c r="D45" s="180"/>
      <c r="E45" s="180"/>
      <c r="F45" s="206"/>
      <c r="G45" s="180"/>
      <c r="H45" s="180"/>
    </row>
    <row r="46" spans="2:8" x14ac:dyDescent="0.25">
      <c r="B46" s="182" t="s">
        <v>39</v>
      </c>
      <c r="C46" s="113">
        <v>13.3</v>
      </c>
      <c r="D46" s="114">
        <v>14</v>
      </c>
      <c r="E46" s="50">
        <v>-0.06</v>
      </c>
      <c r="F46" s="113">
        <v>13.4</v>
      </c>
      <c r="G46" s="114">
        <v>14.2</v>
      </c>
      <c r="H46" s="50">
        <v>-0.06</v>
      </c>
    </row>
    <row r="47" spans="2:8" ht="13.8" thickBot="1" x14ac:dyDescent="0.3">
      <c r="B47" s="187" t="s">
        <v>40</v>
      </c>
      <c r="C47" s="207">
        <v>848</v>
      </c>
      <c r="D47" s="208">
        <v>762</v>
      </c>
      <c r="E47" s="120">
        <v>0.11</v>
      </c>
      <c r="F47" s="207">
        <v>848</v>
      </c>
      <c r="G47" s="208">
        <v>762</v>
      </c>
      <c r="H47" s="120">
        <v>0.11</v>
      </c>
    </row>
    <row r="48" spans="2:8" ht="15" customHeight="1" x14ac:dyDescent="0.25">
      <c r="B48" s="209" t="s">
        <v>33</v>
      </c>
      <c r="C48" s="203"/>
      <c r="D48" s="203"/>
      <c r="E48" s="180"/>
      <c r="F48" s="180"/>
      <c r="G48" s="203"/>
      <c r="H48" s="180"/>
    </row>
    <row r="49" spans="1:8" ht="15" customHeight="1" x14ac:dyDescent="0.25">
      <c r="A49" s="180"/>
      <c r="B49" s="204" t="s">
        <v>41</v>
      </c>
      <c r="C49" s="205"/>
      <c r="D49" s="205"/>
      <c r="E49" s="180"/>
      <c r="F49" s="180"/>
      <c r="G49" s="180"/>
      <c r="H49" s="180"/>
    </row>
    <row r="50" spans="1:8" x14ac:dyDescent="0.25">
      <c r="A50" s="180"/>
      <c r="B50" s="204"/>
      <c r="C50" s="205"/>
      <c r="D50" s="205"/>
      <c r="E50" s="180"/>
      <c r="F50" s="180"/>
      <c r="G50" s="180"/>
      <c r="H50" s="180"/>
    </row>
    <row r="51" spans="1:8" ht="13.8" thickBot="1" x14ac:dyDescent="0.3">
      <c r="A51" s="180"/>
      <c r="B51" s="124" t="s">
        <v>10</v>
      </c>
      <c r="C51" s="180"/>
      <c r="D51" s="180"/>
      <c r="E51" s="180"/>
      <c r="F51" s="180"/>
      <c r="G51" s="180"/>
      <c r="H51" s="180"/>
    </row>
    <row r="52" spans="1:8" ht="30" customHeight="1" thickBot="1" x14ac:dyDescent="0.3">
      <c r="A52" s="180"/>
      <c r="B52" s="196" t="s">
        <v>2</v>
      </c>
      <c r="C52" s="5" t="s">
        <v>3</v>
      </c>
      <c r="D52" s="95" t="s">
        <v>4</v>
      </c>
      <c r="E52" s="25" t="s">
        <v>25</v>
      </c>
      <c r="F52" s="5" t="s">
        <v>6</v>
      </c>
      <c r="G52" s="95" t="s">
        <v>7</v>
      </c>
      <c r="H52" s="25" t="s">
        <v>25</v>
      </c>
    </row>
    <row r="53" spans="1:8" x14ac:dyDescent="0.25">
      <c r="A53" s="180"/>
      <c r="B53" s="182" t="s">
        <v>42</v>
      </c>
      <c r="C53" s="113">
        <v>83.9</v>
      </c>
      <c r="D53" s="114">
        <v>111.4</v>
      </c>
      <c r="E53" s="50">
        <v>-0.25</v>
      </c>
      <c r="F53" s="113">
        <v>140.9</v>
      </c>
      <c r="G53" s="114">
        <v>194.2</v>
      </c>
      <c r="H53" s="50">
        <v>-0.27</v>
      </c>
    </row>
    <row r="54" spans="1:8" x14ac:dyDescent="0.25">
      <c r="A54" s="180"/>
      <c r="B54" s="210" t="s">
        <v>43</v>
      </c>
      <c r="C54" s="184">
        <v>11</v>
      </c>
      <c r="D54" s="185">
        <v>13.2</v>
      </c>
      <c r="E54" s="186">
        <v>-0.16</v>
      </c>
      <c r="F54" s="184">
        <v>23.2</v>
      </c>
      <c r="G54" s="185">
        <v>25.9</v>
      </c>
      <c r="H54" s="186">
        <v>-0.11</v>
      </c>
    </row>
    <row r="55" spans="1:8" ht="13.8" thickBot="1" x14ac:dyDescent="0.3">
      <c r="A55" s="180"/>
      <c r="B55" s="187" t="s">
        <v>44</v>
      </c>
      <c r="C55" s="188">
        <v>94.899999999999991</v>
      </c>
      <c r="D55" s="189">
        <v>124.6</v>
      </c>
      <c r="E55" s="120">
        <v>-0.24</v>
      </c>
      <c r="F55" s="188">
        <v>164.1</v>
      </c>
      <c r="G55" s="189">
        <v>220.2</v>
      </c>
      <c r="H55" s="120">
        <v>-0.25</v>
      </c>
    </row>
    <row r="56" spans="1:8" x14ac:dyDescent="0.25">
      <c r="A56" s="180"/>
      <c r="B56" s="1" t="s">
        <v>45</v>
      </c>
      <c r="C56" s="113"/>
      <c r="D56" s="114"/>
      <c r="E56" s="50"/>
      <c r="F56" s="113">
        <v>35.1</v>
      </c>
      <c r="G56" s="114">
        <v>1.1000000000000001</v>
      </c>
      <c r="H56" s="50"/>
    </row>
    <row r="57" spans="1:8" x14ac:dyDescent="0.25">
      <c r="A57" s="180"/>
      <c r="B57" s="3" t="s">
        <v>30</v>
      </c>
      <c r="C57" s="115"/>
      <c r="D57" s="116"/>
      <c r="E57" s="40"/>
      <c r="F57" s="41">
        <v>0.21</v>
      </c>
      <c r="G57" s="40">
        <v>0</v>
      </c>
      <c r="H57" s="50"/>
    </row>
    <row r="58" spans="1:8" x14ac:dyDescent="0.25">
      <c r="A58" s="180"/>
      <c r="B58" s="112" t="s">
        <v>46</v>
      </c>
      <c r="C58" s="113"/>
      <c r="D58" s="114"/>
      <c r="E58" s="50"/>
      <c r="F58" s="113">
        <v>32</v>
      </c>
      <c r="G58" s="114">
        <v>-3.3</v>
      </c>
      <c r="H58" s="50"/>
    </row>
    <row r="59" spans="1:8" ht="13.8" thickBot="1" x14ac:dyDescent="0.3">
      <c r="A59" s="180"/>
      <c r="B59" s="117" t="s">
        <v>32</v>
      </c>
      <c r="C59" s="118"/>
      <c r="D59" s="119"/>
      <c r="E59" s="119"/>
      <c r="F59" s="118">
        <v>0.2</v>
      </c>
      <c r="G59" s="119">
        <v>-0.02</v>
      </c>
      <c r="H59" s="120"/>
    </row>
    <row r="60" spans="1:8" ht="15" customHeight="1" x14ac:dyDescent="0.25">
      <c r="A60" s="180"/>
      <c r="B60" s="211" t="s">
        <v>33</v>
      </c>
      <c r="C60" s="203"/>
      <c r="D60" s="203"/>
      <c r="E60" s="180"/>
      <c r="F60" s="180"/>
      <c r="G60" s="180"/>
      <c r="H60" s="180"/>
    </row>
    <row r="61" spans="1:8" ht="14.25" customHeight="1" x14ac:dyDescent="0.25">
      <c r="A61" s="180"/>
      <c r="B61" s="212"/>
      <c r="C61" s="213"/>
      <c r="D61" s="213"/>
      <c r="E61" s="180"/>
      <c r="F61" s="180"/>
      <c r="G61" s="180"/>
      <c r="H61" s="180"/>
    </row>
    <row r="62" spans="1:8" ht="13.8" thickBot="1" x14ac:dyDescent="0.3">
      <c r="A62" s="180"/>
      <c r="B62" s="124" t="s">
        <v>47</v>
      </c>
      <c r="C62" s="180"/>
      <c r="D62" s="180"/>
      <c r="E62" s="180"/>
      <c r="F62" s="180"/>
      <c r="G62" s="180"/>
      <c r="H62" s="180"/>
    </row>
    <row r="63" spans="1:8" ht="73.349999999999994" customHeight="1" thickBot="1" x14ac:dyDescent="0.3">
      <c r="A63" s="180"/>
      <c r="B63" s="216" t="s">
        <v>2</v>
      </c>
      <c r="C63" s="66" t="s">
        <v>48</v>
      </c>
      <c r="D63" s="121" t="s">
        <v>49</v>
      </c>
      <c r="E63" s="66" t="s">
        <v>50</v>
      </c>
      <c r="F63" s="121" t="s">
        <v>51</v>
      </c>
      <c r="G63" s="180"/>
      <c r="H63" s="180"/>
    </row>
    <row r="64" spans="1:8" x14ac:dyDescent="0.25">
      <c r="A64" s="180"/>
      <c r="B64" s="217" t="s">
        <v>52</v>
      </c>
      <c r="C64" s="218">
        <v>231.4</v>
      </c>
      <c r="D64" s="219">
        <v>235.4</v>
      </c>
      <c r="E64" s="218">
        <v>423.2</v>
      </c>
      <c r="F64" s="219">
        <v>431.6</v>
      </c>
      <c r="G64" s="180"/>
      <c r="H64" s="180"/>
    </row>
    <row r="65" spans="1:8" x14ac:dyDescent="0.25">
      <c r="A65" s="180"/>
      <c r="B65" s="220" t="s">
        <v>53</v>
      </c>
      <c r="C65" s="215">
        <v>165.6</v>
      </c>
      <c r="D65" s="221">
        <v>165.3</v>
      </c>
      <c r="E65" s="215">
        <v>299.10000000000002</v>
      </c>
      <c r="F65" s="221">
        <v>297.8</v>
      </c>
      <c r="G65" s="180"/>
      <c r="H65" s="180"/>
    </row>
    <row r="66" spans="1:8" x14ac:dyDescent="0.25">
      <c r="A66" s="180"/>
      <c r="B66" s="222" t="s">
        <v>54</v>
      </c>
      <c r="C66" s="41">
        <v>0.72</v>
      </c>
      <c r="D66" s="223">
        <v>0.7</v>
      </c>
      <c r="E66" s="41">
        <v>0.71</v>
      </c>
      <c r="F66" s="223">
        <v>0.69</v>
      </c>
      <c r="G66" s="180"/>
      <c r="H66" s="180"/>
    </row>
    <row r="67" spans="1:8" x14ac:dyDescent="0.25">
      <c r="A67" s="180"/>
      <c r="B67" s="220" t="s">
        <v>55</v>
      </c>
      <c r="C67" s="113">
        <v>24.9</v>
      </c>
      <c r="D67" s="114">
        <v>23</v>
      </c>
      <c r="E67" s="113">
        <v>31.8</v>
      </c>
      <c r="F67" s="114">
        <v>26.2</v>
      </c>
      <c r="G67" s="180"/>
      <c r="H67" s="180"/>
    </row>
    <row r="68" spans="1:8" x14ac:dyDescent="0.25">
      <c r="A68" s="180"/>
      <c r="B68" s="222" t="s">
        <v>17</v>
      </c>
      <c r="C68" s="41">
        <v>0.11</v>
      </c>
      <c r="D68" s="223">
        <v>0.1</v>
      </c>
      <c r="E68" s="41">
        <v>0.08</v>
      </c>
      <c r="F68" s="223">
        <v>0.06</v>
      </c>
      <c r="G68" s="180"/>
      <c r="H68" s="180"/>
    </row>
    <row r="69" spans="1:8" x14ac:dyDescent="0.25">
      <c r="A69" s="180"/>
      <c r="B69" s="75" t="s">
        <v>56</v>
      </c>
      <c r="C69" s="122" t="s">
        <v>3</v>
      </c>
      <c r="D69" s="123" t="s">
        <v>4</v>
      </c>
      <c r="E69" s="122" t="s">
        <v>6</v>
      </c>
      <c r="F69" s="123" t="s">
        <v>7</v>
      </c>
      <c r="G69" s="180"/>
      <c r="H69" s="180"/>
    </row>
    <row r="70" spans="1:8" x14ac:dyDescent="0.25">
      <c r="A70" s="180"/>
      <c r="B70" s="180" t="s">
        <v>57</v>
      </c>
      <c r="C70" s="224">
        <v>1.2</v>
      </c>
      <c r="D70" s="225">
        <v>1.0900000000000001</v>
      </c>
      <c r="E70" s="224">
        <v>1.21</v>
      </c>
      <c r="F70" s="225">
        <v>1.08</v>
      </c>
      <c r="G70" s="180"/>
      <c r="H70" s="180"/>
    </row>
    <row r="71" spans="1:8" ht="13.8" thickBot="1" x14ac:dyDescent="0.3">
      <c r="A71" s="180"/>
      <c r="B71" s="226" t="s">
        <v>58</v>
      </c>
      <c r="C71" s="227">
        <v>0.88</v>
      </c>
      <c r="D71" s="228">
        <v>0.85</v>
      </c>
      <c r="E71" s="227">
        <v>0.88</v>
      </c>
      <c r="F71" s="228">
        <v>0.85</v>
      </c>
      <c r="G71" s="180"/>
      <c r="H71" s="180"/>
    </row>
    <row r="72" spans="1:8" ht="29.85" customHeight="1" x14ac:dyDescent="0.25">
      <c r="A72" s="180"/>
      <c r="B72" s="285" t="s">
        <v>59</v>
      </c>
      <c r="C72" s="286"/>
      <c r="D72" s="286"/>
      <c r="E72" s="286"/>
      <c r="F72" s="286"/>
      <c r="G72" s="180"/>
      <c r="H72" s="180"/>
    </row>
    <row r="73" spans="1:8" x14ac:dyDescent="0.25">
      <c r="A73" s="180"/>
      <c r="B73" s="212"/>
      <c r="C73" s="180"/>
      <c r="D73" s="180"/>
      <c r="E73" s="180"/>
      <c r="F73" s="180"/>
      <c r="G73" s="180"/>
      <c r="H73" s="180"/>
    </row>
    <row r="74" spans="1:8" ht="13.8" thickBot="1" x14ac:dyDescent="0.3">
      <c r="A74" s="180"/>
      <c r="B74" s="124" t="s">
        <v>60</v>
      </c>
      <c r="C74" s="180"/>
      <c r="D74" s="180"/>
      <c r="E74" s="180"/>
      <c r="F74" s="180"/>
      <c r="G74" s="180"/>
      <c r="H74" s="180"/>
    </row>
    <row r="75" spans="1:8" ht="30" customHeight="1" thickBot="1" x14ac:dyDescent="0.3">
      <c r="A75" s="180"/>
      <c r="B75" s="196" t="s">
        <v>2</v>
      </c>
      <c r="C75" s="5" t="s">
        <v>3</v>
      </c>
      <c r="D75" s="95" t="s">
        <v>4</v>
      </c>
      <c r="E75" s="25" t="s">
        <v>25</v>
      </c>
      <c r="F75" s="5" t="s">
        <v>6</v>
      </c>
      <c r="G75" s="95" t="s">
        <v>7</v>
      </c>
      <c r="H75" s="25" t="s">
        <v>25</v>
      </c>
    </row>
    <row r="76" spans="1:8" x14ac:dyDescent="0.25">
      <c r="A76" s="180"/>
      <c r="B76" s="17" t="s">
        <v>61</v>
      </c>
      <c r="C76" s="168">
        <v>19.8</v>
      </c>
      <c r="D76" s="169">
        <v>-156.4</v>
      </c>
      <c r="E76" s="229"/>
      <c r="F76" s="168">
        <v>26.2</v>
      </c>
      <c r="G76" s="169">
        <v>-158.5</v>
      </c>
      <c r="H76" s="229"/>
    </row>
    <row r="77" spans="1:8" x14ac:dyDescent="0.25">
      <c r="A77" s="180"/>
      <c r="B77" s="182" t="s">
        <v>62</v>
      </c>
      <c r="C77" s="113">
        <v>19.899999999999999</v>
      </c>
      <c r="D77" s="114">
        <v>-156.19999999999999</v>
      </c>
      <c r="E77" s="50"/>
      <c r="F77" s="113">
        <v>26.3</v>
      </c>
      <c r="G77" s="114">
        <v>-158.4</v>
      </c>
      <c r="H77" s="50"/>
    </row>
    <row r="78" spans="1:8" x14ac:dyDescent="0.25">
      <c r="A78" s="180"/>
      <c r="B78" s="182" t="s">
        <v>63</v>
      </c>
      <c r="C78" s="113">
        <v>-10.7</v>
      </c>
      <c r="D78" s="114">
        <v>-7</v>
      </c>
      <c r="E78" s="50">
        <v>0.53</v>
      </c>
      <c r="F78" s="113">
        <v>10.5</v>
      </c>
      <c r="G78" s="114">
        <v>-12.8</v>
      </c>
      <c r="H78" s="50"/>
    </row>
    <row r="79" spans="1:8" x14ac:dyDescent="0.25">
      <c r="A79" s="180"/>
      <c r="B79" s="182" t="s">
        <v>64</v>
      </c>
      <c r="C79" s="113">
        <v>2.5</v>
      </c>
      <c r="D79" s="114">
        <v>1.5</v>
      </c>
      <c r="E79" s="50">
        <v>0.66</v>
      </c>
      <c r="F79" s="113">
        <v>-2.4</v>
      </c>
      <c r="G79" s="114">
        <v>2.8</v>
      </c>
      <c r="H79" s="50"/>
    </row>
    <row r="80" spans="1:8" x14ac:dyDescent="0.25">
      <c r="A80" s="180"/>
      <c r="B80" s="210" t="s">
        <v>65</v>
      </c>
      <c r="C80" s="184"/>
      <c r="D80" s="185">
        <v>168.7</v>
      </c>
      <c r="E80" s="186"/>
      <c r="F80" s="184"/>
      <c r="G80" s="185">
        <v>168.7</v>
      </c>
      <c r="H80" s="186"/>
    </row>
    <row r="81" spans="1:8" ht="13.8" thickBot="1" x14ac:dyDescent="0.3">
      <c r="A81" s="180"/>
      <c r="B81" s="7" t="s">
        <v>66</v>
      </c>
      <c r="C81" s="167">
        <v>11.7</v>
      </c>
      <c r="D81" s="230">
        <v>7</v>
      </c>
      <c r="E81" s="231">
        <v>0.67</v>
      </c>
      <c r="F81" s="167">
        <v>34.299999999999997</v>
      </c>
      <c r="G81" s="230">
        <v>0.2</v>
      </c>
      <c r="H81" s="170"/>
    </row>
    <row r="82" spans="1:8" x14ac:dyDescent="0.25">
      <c r="A82" s="180"/>
      <c r="B82" s="28"/>
      <c r="C82" s="232"/>
      <c r="D82" s="233"/>
      <c r="E82" s="234"/>
      <c r="F82" s="232"/>
      <c r="G82" s="233"/>
      <c r="H82" s="234"/>
    </row>
    <row r="83" spans="1:8" ht="13.8" thickBot="1" x14ac:dyDescent="0.3">
      <c r="A83" s="180"/>
      <c r="B83" s="187" t="s">
        <v>67</v>
      </c>
      <c r="C83" s="227">
        <v>0.05</v>
      </c>
      <c r="D83" s="228">
        <v>0.03</v>
      </c>
      <c r="E83" s="235">
        <v>0.7</v>
      </c>
      <c r="F83" s="227">
        <v>0.15</v>
      </c>
      <c r="G83" s="228">
        <v>0</v>
      </c>
      <c r="H83" s="228"/>
    </row>
    <row r="84" spans="1:8" ht="15" customHeight="1" x14ac:dyDescent="0.25">
      <c r="A84" s="180"/>
      <c r="B84" s="212" t="s">
        <v>33</v>
      </c>
      <c r="C84" s="213"/>
      <c r="D84" s="213"/>
      <c r="E84" s="180"/>
      <c r="F84" s="180"/>
      <c r="G84" s="180"/>
      <c r="H84" s="180"/>
    </row>
    <row r="85" spans="1:8" x14ac:dyDescent="0.25">
      <c r="A85" s="180"/>
      <c r="B85" s="180"/>
      <c r="C85" s="180"/>
      <c r="D85" s="180"/>
      <c r="E85" s="180"/>
      <c r="F85" s="180"/>
      <c r="G85" s="180"/>
      <c r="H85" s="180"/>
    </row>
    <row r="86" spans="1:8" ht="13.8" thickBot="1" x14ac:dyDescent="0.3">
      <c r="A86" s="180"/>
      <c r="B86" s="124" t="s">
        <v>68</v>
      </c>
      <c r="C86" s="180"/>
      <c r="D86" s="180"/>
      <c r="E86" s="180"/>
      <c r="F86" s="180"/>
      <c r="G86" s="180"/>
      <c r="H86" s="180"/>
    </row>
    <row r="87" spans="1:8" ht="30" customHeight="1" thickBot="1" x14ac:dyDescent="0.3">
      <c r="A87" s="180"/>
      <c r="B87" s="196" t="s">
        <v>69</v>
      </c>
      <c r="C87" s="5" t="s">
        <v>3</v>
      </c>
      <c r="D87" s="95" t="s">
        <v>4</v>
      </c>
      <c r="E87" s="5" t="s">
        <v>6</v>
      </c>
      <c r="F87" s="95" t="s">
        <v>7</v>
      </c>
      <c r="G87" s="180"/>
      <c r="H87" s="180"/>
    </row>
    <row r="88" spans="1:8" x14ac:dyDescent="0.25">
      <c r="A88" s="180"/>
      <c r="B88" s="236" t="s">
        <v>26</v>
      </c>
      <c r="C88" s="237">
        <v>8.4</v>
      </c>
      <c r="D88" s="214">
        <v>12.3</v>
      </c>
      <c r="E88" s="237">
        <v>36.4</v>
      </c>
      <c r="F88" s="214">
        <v>22.3</v>
      </c>
      <c r="G88" s="180"/>
      <c r="H88" s="180"/>
    </row>
    <row r="89" spans="1:8" x14ac:dyDescent="0.25">
      <c r="A89" s="180"/>
      <c r="B89" s="238" t="s">
        <v>70</v>
      </c>
      <c r="C89" s="237">
        <v>-15</v>
      </c>
      <c r="D89" s="214">
        <v>-16</v>
      </c>
      <c r="E89" s="237">
        <v>-15.7</v>
      </c>
      <c r="F89" s="214">
        <v>-26.9</v>
      </c>
      <c r="G89" s="180"/>
      <c r="H89" s="180"/>
    </row>
    <row r="90" spans="1:8" x14ac:dyDescent="0.25">
      <c r="A90" s="180"/>
      <c r="B90" s="238" t="s">
        <v>9</v>
      </c>
      <c r="C90" s="239">
        <v>-0.3</v>
      </c>
      <c r="D90" s="114">
        <v>-1.5</v>
      </c>
      <c r="E90" s="239">
        <v>-0.8</v>
      </c>
      <c r="F90" s="114">
        <v>-1</v>
      </c>
      <c r="G90" s="180"/>
      <c r="H90" s="180"/>
    </row>
    <row r="91" spans="1:8" ht="13.8" thickBot="1" x14ac:dyDescent="0.3">
      <c r="A91" s="180"/>
      <c r="B91" s="238" t="s">
        <v>10</v>
      </c>
      <c r="C91" s="239">
        <v>-3.8</v>
      </c>
      <c r="D91" s="114">
        <v>-1.9</v>
      </c>
      <c r="E91" s="239">
        <v>-9.4</v>
      </c>
      <c r="F91" s="114">
        <v>-7.2</v>
      </c>
      <c r="G91" s="180"/>
      <c r="H91" s="180"/>
    </row>
    <row r="92" spans="1:8" ht="13.8" thickBot="1" x14ac:dyDescent="0.3">
      <c r="A92" s="180"/>
      <c r="B92" s="240" t="s">
        <v>71</v>
      </c>
      <c r="C92" s="241">
        <v>-10.7</v>
      </c>
      <c r="D92" s="242">
        <v>-7</v>
      </c>
      <c r="E92" s="241">
        <v>10.5</v>
      </c>
      <c r="F92" s="242">
        <v>12.8</v>
      </c>
      <c r="G92" s="180"/>
      <c r="H92" s="180"/>
    </row>
    <row r="93" spans="1:8" ht="15" customHeight="1" x14ac:dyDescent="0.25">
      <c r="A93" s="180"/>
      <c r="B93" s="212"/>
      <c r="C93" s="243"/>
      <c r="D93" s="244"/>
      <c r="E93" s="180"/>
      <c r="F93" s="180"/>
      <c r="G93" s="180"/>
      <c r="H93" s="180"/>
    </row>
    <row r="94" spans="1:8" x14ac:dyDescent="0.25">
      <c r="A94" s="180"/>
      <c r="B94" s="180"/>
      <c r="C94" s="180"/>
      <c r="D94" s="180"/>
      <c r="E94" s="180"/>
      <c r="F94" s="180"/>
      <c r="G94" s="180"/>
      <c r="H94" s="180"/>
    </row>
    <row r="95" spans="1:8" ht="13.8" thickBot="1" x14ac:dyDescent="0.3">
      <c r="A95" s="180"/>
      <c r="B95" s="124" t="s">
        <v>72</v>
      </c>
      <c r="C95" s="180"/>
      <c r="D95" s="180"/>
      <c r="E95" s="180"/>
      <c r="F95" s="180"/>
      <c r="G95" s="180"/>
      <c r="H95" s="180"/>
    </row>
    <row r="96" spans="1:8" ht="30" customHeight="1" thickBot="1" x14ac:dyDescent="0.3">
      <c r="A96" s="180"/>
      <c r="B96" s="196" t="s">
        <v>69</v>
      </c>
      <c r="C96" s="245">
        <v>43281</v>
      </c>
      <c r="D96" s="246">
        <v>42916</v>
      </c>
      <c r="E96" s="180"/>
      <c r="F96" s="180"/>
      <c r="G96" s="180"/>
      <c r="H96" s="180"/>
    </row>
    <row r="97" spans="1:8" x14ac:dyDescent="0.25">
      <c r="A97" s="180"/>
      <c r="B97" s="180" t="s">
        <v>73</v>
      </c>
      <c r="C97" s="247">
        <v>136.1</v>
      </c>
      <c r="D97" s="248">
        <v>71.5</v>
      </c>
      <c r="E97" s="180"/>
      <c r="F97" s="180"/>
      <c r="G97" s="180"/>
      <c r="H97" s="180"/>
    </row>
    <row r="98" spans="1:8" x14ac:dyDescent="0.25">
      <c r="A98" s="180"/>
      <c r="B98" s="180" t="s">
        <v>70</v>
      </c>
      <c r="C98" s="247">
        <v>4.4000000000000004</v>
      </c>
      <c r="D98" s="248">
        <v>9.1999999999999993</v>
      </c>
      <c r="E98" s="180"/>
      <c r="F98" s="180"/>
      <c r="G98" s="180"/>
      <c r="H98" s="180"/>
    </row>
    <row r="99" spans="1:8" x14ac:dyDescent="0.25">
      <c r="A99" s="180"/>
      <c r="B99" s="238" t="s">
        <v>9</v>
      </c>
      <c r="C99" s="249">
        <v>29.8</v>
      </c>
      <c r="D99" s="250">
        <v>32.4</v>
      </c>
      <c r="E99" s="180"/>
      <c r="F99" s="180"/>
      <c r="G99" s="180"/>
      <c r="H99" s="180"/>
    </row>
    <row r="100" spans="1:8" x14ac:dyDescent="0.25">
      <c r="A100" s="180"/>
      <c r="B100" s="251" t="s">
        <v>10</v>
      </c>
      <c r="C100" s="252">
        <v>106.8</v>
      </c>
      <c r="D100" s="253">
        <v>126.5</v>
      </c>
      <c r="E100" s="180"/>
      <c r="F100" s="180"/>
      <c r="G100" s="180"/>
      <c r="H100" s="180"/>
    </row>
    <row r="101" spans="1:8" ht="13.8" thickBot="1" x14ac:dyDescent="0.3">
      <c r="A101" s="180"/>
      <c r="B101" s="7" t="s">
        <v>71</v>
      </c>
      <c r="C101" s="254">
        <v>277.10000000000002</v>
      </c>
      <c r="D101" s="255">
        <v>239.6</v>
      </c>
      <c r="E101" s="180"/>
      <c r="F101" s="180"/>
      <c r="G101" s="180"/>
      <c r="H101" s="180"/>
    </row>
    <row r="102" spans="1:8" ht="15" customHeight="1" x14ac:dyDescent="0.25">
      <c r="A102" s="180"/>
      <c r="B102" s="256" t="s">
        <v>74</v>
      </c>
      <c r="C102" s="213"/>
      <c r="D102" s="213"/>
      <c r="E102" s="180"/>
      <c r="F102" s="180"/>
      <c r="G102" s="180"/>
      <c r="H102" s="180"/>
    </row>
    <row r="103" spans="1:8" x14ac:dyDescent="0.25">
      <c r="A103" s="180"/>
      <c r="B103" s="180"/>
      <c r="C103" s="180"/>
      <c r="D103" s="180"/>
      <c r="E103" s="180"/>
      <c r="F103" s="180"/>
      <c r="G103" s="180"/>
      <c r="H103" s="180"/>
    </row>
    <row r="104" spans="1:8" ht="13.8" thickBot="1" x14ac:dyDescent="0.3">
      <c r="A104" s="180"/>
      <c r="B104" s="124" t="s">
        <v>75</v>
      </c>
      <c r="C104" s="180"/>
      <c r="D104" s="180"/>
      <c r="E104" s="180"/>
      <c r="F104" s="180"/>
      <c r="G104" s="180"/>
      <c r="H104" s="180"/>
    </row>
    <row r="105" spans="1:8" ht="29.4" thickBot="1" x14ac:dyDescent="0.3">
      <c r="A105" s="180"/>
      <c r="B105" s="196" t="s">
        <v>69</v>
      </c>
      <c r="C105" s="5" t="s">
        <v>3</v>
      </c>
      <c r="D105" s="95" t="s">
        <v>4</v>
      </c>
      <c r="E105" s="25" t="s">
        <v>25</v>
      </c>
      <c r="F105" s="5" t="s">
        <v>6</v>
      </c>
      <c r="G105" s="95" t="s">
        <v>7</v>
      </c>
      <c r="H105" s="25" t="s">
        <v>25</v>
      </c>
    </row>
    <row r="106" spans="1:8" x14ac:dyDescent="0.25">
      <c r="A106" s="180"/>
      <c r="B106" s="182" t="s">
        <v>76</v>
      </c>
      <c r="C106" s="257">
        <v>7.1</v>
      </c>
      <c r="D106" s="258">
        <v>8.6</v>
      </c>
      <c r="E106" s="110">
        <v>-0.17</v>
      </c>
      <c r="F106" s="257">
        <v>13.2</v>
      </c>
      <c r="G106" s="258">
        <v>14</v>
      </c>
      <c r="H106" s="110">
        <v>-0.06</v>
      </c>
    </row>
    <row r="107" spans="1:8" x14ac:dyDescent="0.25">
      <c r="A107" s="180"/>
      <c r="B107" s="182" t="s">
        <v>77</v>
      </c>
      <c r="C107" s="257">
        <v>10.7</v>
      </c>
      <c r="D107" s="258">
        <v>8.8000000000000007</v>
      </c>
      <c r="E107" s="110">
        <v>0.22</v>
      </c>
      <c r="F107" s="257">
        <v>20.5</v>
      </c>
      <c r="G107" s="258">
        <v>16.100000000000001</v>
      </c>
      <c r="H107" s="110">
        <v>0.27</v>
      </c>
    </row>
    <row r="108" spans="1:8" x14ac:dyDescent="0.25">
      <c r="A108" s="180"/>
      <c r="B108" s="182" t="s">
        <v>78</v>
      </c>
      <c r="C108" s="257">
        <v>2.9</v>
      </c>
      <c r="D108" s="258">
        <v>3.6</v>
      </c>
      <c r="E108" s="110">
        <v>-0.19</v>
      </c>
      <c r="F108" s="257">
        <v>4.5999999999999996</v>
      </c>
      <c r="G108" s="258">
        <v>7.9</v>
      </c>
      <c r="H108" s="110">
        <v>-0.42</v>
      </c>
    </row>
    <row r="109" spans="1:8" x14ac:dyDescent="0.25">
      <c r="A109" s="180"/>
      <c r="B109" s="201" t="s">
        <v>79</v>
      </c>
      <c r="C109" s="259">
        <v>3.9</v>
      </c>
      <c r="D109" s="260">
        <v>8.4</v>
      </c>
      <c r="E109" s="111">
        <v>-0.53571428571428581</v>
      </c>
      <c r="F109" s="259">
        <v>8.6999999999999993</v>
      </c>
      <c r="G109" s="260">
        <v>16.2</v>
      </c>
      <c r="H109" s="111">
        <v>-0.46</v>
      </c>
    </row>
    <row r="110" spans="1:8" ht="13.8" thickBot="1" x14ac:dyDescent="0.3">
      <c r="A110" s="180"/>
      <c r="B110" s="67" t="s">
        <v>71</v>
      </c>
      <c r="C110" s="261">
        <v>24.6</v>
      </c>
      <c r="D110" s="262">
        <v>29.4</v>
      </c>
      <c r="E110" s="263">
        <v>-0.16326530612244894</v>
      </c>
      <c r="F110" s="261">
        <v>46.9</v>
      </c>
      <c r="G110" s="262">
        <v>54.3</v>
      </c>
      <c r="H110" s="263">
        <v>-0.13</v>
      </c>
    </row>
    <row r="111" spans="1:8" ht="15.6" x14ac:dyDescent="0.25">
      <c r="A111" s="180"/>
      <c r="B111" s="264" t="s">
        <v>80</v>
      </c>
      <c r="C111" s="180"/>
      <c r="D111" s="180"/>
      <c r="E111" s="180"/>
      <c r="F111" s="180"/>
      <c r="G111" s="180"/>
      <c r="H111" s="180"/>
    </row>
    <row r="112" spans="1:8" x14ac:dyDescent="0.25">
      <c r="A112" s="180"/>
      <c r="B112" s="180"/>
      <c r="C112" s="180"/>
      <c r="D112" s="180"/>
      <c r="E112" s="180"/>
      <c r="F112" s="180"/>
      <c r="G112" s="180"/>
      <c r="H112" s="180"/>
    </row>
    <row r="113" spans="1:8" x14ac:dyDescent="0.25">
      <c r="A113" s="180"/>
      <c r="B113" s="180"/>
      <c r="C113" s="180"/>
      <c r="D113" s="180"/>
      <c r="E113" s="180"/>
      <c r="F113" s="180"/>
      <c r="G113" s="180"/>
      <c r="H113" s="180"/>
    </row>
    <row r="114" spans="1:8" x14ac:dyDescent="0.25">
      <c r="A114" s="180"/>
      <c r="B114" s="180"/>
      <c r="C114" s="180"/>
      <c r="D114" s="180"/>
      <c r="E114" s="180"/>
      <c r="F114" s="180"/>
      <c r="G114" s="180"/>
      <c r="H114" s="180"/>
    </row>
    <row r="115" spans="1:8" x14ac:dyDescent="0.25">
      <c r="A115" s="180"/>
      <c r="B115" s="180"/>
      <c r="C115" s="180"/>
      <c r="D115" s="180"/>
      <c r="E115" s="180"/>
      <c r="F115" s="180"/>
      <c r="G115" s="180"/>
      <c r="H115" s="180"/>
    </row>
    <row r="116" spans="1:8" x14ac:dyDescent="0.25">
      <c r="A116" s="180"/>
      <c r="B116" s="180"/>
      <c r="C116" s="180"/>
      <c r="D116" s="180"/>
      <c r="E116" s="180"/>
      <c r="F116" s="180"/>
      <c r="G116" s="180"/>
      <c r="H116" s="180"/>
    </row>
    <row r="117" spans="1:8" x14ac:dyDescent="0.25">
      <c r="A117" s="180"/>
      <c r="B117" s="180"/>
      <c r="C117" s="180"/>
      <c r="D117" s="180"/>
      <c r="E117" s="180"/>
      <c r="F117" s="180"/>
      <c r="G117" s="180"/>
      <c r="H117" s="180"/>
    </row>
    <row r="118" spans="1:8" x14ac:dyDescent="0.25">
      <c r="A118" s="180"/>
      <c r="B118" s="180"/>
      <c r="C118" s="180"/>
      <c r="D118" s="180"/>
      <c r="E118" s="180"/>
      <c r="F118" s="180"/>
      <c r="G118" s="180"/>
      <c r="H118" s="180"/>
    </row>
    <row r="119" spans="1:8" x14ac:dyDescent="0.25">
      <c r="A119" s="180"/>
      <c r="B119" s="180"/>
      <c r="C119" s="180"/>
      <c r="D119" s="180"/>
      <c r="E119" s="180"/>
      <c r="F119" s="180"/>
      <c r="G119" s="180"/>
      <c r="H119" s="180"/>
    </row>
    <row r="120" spans="1:8" x14ac:dyDescent="0.25">
      <c r="A120" s="180"/>
      <c r="B120" s="180"/>
      <c r="C120" s="180"/>
      <c r="D120" s="180"/>
      <c r="E120" s="180"/>
      <c r="F120" s="180"/>
      <c r="G120" s="180"/>
      <c r="H120" s="180"/>
    </row>
    <row r="121" spans="1:8" x14ac:dyDescent="0.25">
      <c r="A121" s="180"/>
      <c r="B121" s="180"/>
      <c r="C121" s="180"/>
      <c r="D121" s="180"/>
      <c r="E121" s="180"/>
      <c r="F121" s="180"/>
      <c r="G121" s="180"/>
      <c r="H121" s="180"/>
    </row>
    <row r="123" spans="1:8" x14ac:dyDescent="0.25">
      <c r="A123" s="180"/>
      <c r="B123" s="180"/>
      <c r="C123" s="180"/>
      <c r="D123" s="180"/>
      <c r="E123" s="180"/>
      <c r="F123" s="180"/>
      <c r="G123" s="180"/>
      <c r="H123" s="180"/>
    </row>
    <row r="124" spans="1:8" x14ac:dyDescent="0.25">
      <c r="A124" s="180"/>
      <c r="B124" s="180"/>
      <c r="C124" s="180"/>
      <c r="D124" s="180"/>
      <c r="E124" s="180"/>
      <c r="F124" s="180"/>
      <c r="G124" s="180"/>
      <c r="H124" s="180"/>
    </row>
    <row r="125" spans="1:8" x14ac:dyDescent="0.25">
      <c r="A125" s="180"/>
      <c r="B125" s="180"/>
      <c r="C125" s="180"/>
      <c r="D125" s="180"/>
      <c r="E125" s="180"/>
      <c r="F125" s="180"/>
      <c r="G125" s="180"/>
      <c r="H125" s="180"/>
    </row>
    <row r="126" spans="1:8" x14ac:dyDescent="0.25">
      <c r="A126" s="180"/>
      <c r="B126" s="180"/>
      <c r="C126" s="180"/>
      <c r="D126" s="180"/>
      <c r="E126" s="180"/>
      <c r="F126" s="180"/>
      <c r="G126" s="180"/>
      <c r="H126" s="180"/>
    </row>
    <row r="127" spans="1:8" x14ac:dyDescent="0.25">
      <c r="A127" s="180"/>
      <c r="B127" s="180"/>
      <c r="C127" s="180"/>
      <c r="D127" s="180"/>
      <c r="E127" s="180"/>
      <c r="F127" s="180"/>
      <c r="G127" s="180"/>
      <c r="H127" s="180"/>
    </row>
    <row r="128" spans="1:8" x14ac:dyDescent="0.25">
      <c r="A128" s="180"/>
      <c r="B128" s="180"/>
      <c r="C128" s="180"/>
      <c r="D128" s="180"/>
      <c r="E128" s="180"/>
      <c r="F128" s="180"/>
      <c r="G128" s="180"/>
      <c r="H128" s="180"/>
    </row>
    <row r="129" spans="1:8" x14ac:dyDescent="0.25">
      <c r="A129" s="180"/>
      <c r="B129" s="180"/>
      <c r="C129" s="180"/>
      <c r="D129" s="180"/>
      <c r="E129" s="180"/>
      <c r="F129" s="180"/>
      <c r="G129" s="180"/>
      <c r="H129" s="180"/>
    </row>
    <row r="130" spans="1:8" x14ac:dyDescent="0.25">
      <c r="A130" s="180"/>
      <c r="B130" s="180"/>
      <c r="C130" s="180"/>
      <c r="D130" s="180"/>
      <c r="E130" s="180"/>
      <c r="F130" s="180"/>
      <c r="G130" s="180"/>
      <c r="H130" s="180"/>
    </row>
  </sheetData>
  <mergeCells count="2">
    <mergeCell ref="B21:E22"/>
    <mergeCell ref="B72:F72"/>
  </mergeCells>
  <pageMargins left="0.70866141732283505" right="0.70866141732283505" top="0.74803149606299202" bottom="0.74803149606299202" header="0.31496062992126" footer="0.31496062992126"/>
  <pageSetup paperSize="9" scale="26" orientation="landscape" r:id="rId1"/>
  <headerFooter scaleWithDoc="0" alignWithMargins="0">
    <oddHeader>&amp;L&amp;K03-019Copyright © 2018 TomTom International BV. All rights reserved.</oddHeader>
    <oddFooter>&amp;L&amp;"Arial,Bold"TomTom Investor Relations&amp;"Arial,Regular"
+31 20 7575 194&amp;R&amp;"Arial,Bold"Page &amp;P of &amp;N</oddFooter>
  </headerFooter>
  <rowBreaks count="1" manualBreakCount="1">
    <brk id="49" min="1" max="4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  <pageSetUpPr fitToPage="1"/>
  </sheetPr>
  <dimension ref="B1:F40"/>
  <sheetViews>
    <sheetView showGridLines="0" zoomScale="90" zoomScaleNormal="90" zoomScaleSheetLayoutView="85" workbookViewId="0">
      <selection activeCell="O28" sqref="O28"/>
    </sheetView>
  </sheetViews>
  <sheetFormatPr defaultRowHeight="13.2" x14ac:dyDescent="0.25"/>
  <cols>
    <col min="2" max="2" width="56" customWidth="1"/>
    <col min="3" max="6" width="11.5546875" customWidth="1"/>
  </cols>
  <sheetData>
    <row r="1" spans="2:6" x14ac:dyDescent="0.25">
      <c r="B1" s="1"/>
      <c r="C1" s="1"/>
      <c r="D1" s="1"/>
    </row>
    <row r="2" spans="2:6" ht="20.399999999999999" x14ac:dyDescent="0.35">
      <c r="B2" s="13" t="s">
        <v>81</v>
      </c>
      <c r="C2" s="1"/>
      <c r="D2" s="1"/>
    </row>
    <row r="3" spans="2:6" x14ac:dyDescent="0.25">
      <c r="B3" s="12" t="s">
        <v>1</v>
      </c>
      <c r="C3" s="1"/>
      <c r="D3" s="1"/>
    </row>
    <row r="4" spans="2:6" ht="13.8" thickBot="1" x14ac:dyDescent="0.3">
      <c r="B4" s="2"/>
      <c r="C4" s="1"/>
      <c r="D4" s="1"/>
    </row>
    <row r="5" spans="2:6" s="4" customFormat="1" ht="30" customHeight="1" thickBot="1" x14ac:dyDescent="0.3">
      <c r="B5" s="48" t="s">
        <v>82</v>
      </c>
      <c r="C5" s="66" t="s">
        <v>83</v>
      </c>
      <c r="D5" s="25" t="s">
        <v>84</v>
      </c>
      <c r="E5" s="66" t="s">
        <v>85</v>
      </c>
      <c r="F5" s="25" t="s">
        <v>86</v>
      </c>
    </row>
    <row r="6" spans="2:6" x14ac:dyDescent="0.25">
      <c r="B6" s="28" t="s">
        <v>11</v>
      </c>
      <c r="C6" s="30">
        <v>231382</v>
      </c>
      <c r="D6" s="29">
        <v>253014.49299999999</v>
      </c>
      <c r="E6" s="30">
        <v>423161</v>
      </c>
      <c r="F6" s="29">
        <v>466047.83299999998</v>
      </c>
    </row>
    <row r="7" spans="2:6" x14ac:dyDescent="0.25">
      <c r="B7" s="26" t="s">
        <v>87</v>
      </c>
      <c r="C7" s="15">
        <v>65813.596000000005</v>
      </c>
      <c r="D7" s="14">
        <v>90397</v>
      </c>
      <c r="E7" s="15">
        <v>124066</v>
      </c>
      <c r="F7" s="14">
        <v>169954.81099999999</v>
      </c>
    </row>
    <row r="8" spans="2:6" ht="13.8" thickBot="1" x14ac:dyDescent="0.3">
      <c r="B8" s="7" t="s">
        <v>12</v>
      </c>
      <c r="C8" s="9">
        <v>165568</v>
      </c>
      <c r="D8" s="8">
        <v>162616.997</v>
      </c>
      <c r="E8" s="9">
        <v>299095</v>
      </c>
      <c r="F8" s="8">
        <v>296093.022</v>
      </c>
    </row>
    <row r="9" spans="2:6" x14ac:dyDescent="0.25">
      <c r="B9" s="17"/>
      <c r="C9" s="19"/>
      <c r="D9" s="18"/>
      <c r="E9" s="19"/>
      <c r="F9" s="18"/>
    </row>
    <row r="10" spans="2:6" x14ac:dyDescent="0.25">
      <c r="B10" s="16" t="s">
        <v>88</v>
      </c>
      <c r="C10" s="19">
        <v>54909.463000000003</v>
      </c>
      <c r="D10" s="18">
        <v>53538.98</v>
      </c>
      <c r="E10" s="19">
        <v>102859.463</v>
      </c>
      <c r="F10" s="18">
        <v>103765.19</v>
      </c>
    </row>
    <row r="11" spans="2:6" x14ac:dyDescent="0.25">
      <c r="B11" s="16" t="s">
        <v>89</v>
      </c>
      <c r="C11" s="19">
        <v>26402.091999999997</v>
      </c>
      <c r="D11" s="18">
        <v>24373.256000000001</v>
      </c>
      <c r="E11" s="19">
        <v>50473.091999999997</v>
      </c>
      <c r="F11" s="18">
        <v>46802.451000000001</v>
      </c>
    </row>
    <row r="12" spans="2:6" x14ac:dyDescent="0.25">
      <c r="B12" s="16" t="s">
        <v>90</v>
      </c>
      <c r="C12" s="19">
        <v>9430.4670000000006</v>
      </c>
      <c r="D12" s="18">
        <v>19523.224000000002</v>
      </c>
      <c r="E12" s="19">
        <v>17610.467000000001</v>
      </c>
      <c r="F12" s="18">
        <v>32299.202000000001</v>
      </c>
    </row>
    <row r="13" spans="2:6" x14ac:dyDescent="0.25">
      <c r="B13" s="16" t="s">
        <v>91</v>
      </c>
      <c r="C13" s="19">
        <v>49936.687999999995</v>
      </c>
      <c r="D13" s="18">
        <v>50955.942999999999</v>
      </c>
      <c r="E13" s="19">
        <v>96376.687999999995</v>
      </c>
      <c r="F13" s="18">
        <v>100527.334</v>
      </c>
    </row>
    <row r="14" spans="2:6" x14ac:dyDescent="0.25">
      <c r="B14" s="26" t="s">
        <v>65</v>
      </c>
      <c r="C14" s="15">
        <v>0</v>
      </c>
      <c r="D14" s="14">
        <v>168687</v>
      </c>
      <c r="E14" s="15">
        <v>0</v>
      </c>
      <c r="F14" s="14">
        <v>168687</v>
      </c>
    </row>
    <row r="15" spans="2:6" x14ac:dyDescent="0.25">
      <c r="B15" s="2" t="s">
        <v>92</v>
      </c>
      <c r="C15" s="11">
        <v>140678</v>
      </c>
      <c r="D15" s="10">
        <v>317078.16700000002</v>
      </c>
      <c r="E15" s="11">
        <v>267319</v>
      </c>
      <c r="F15" s="10">
        <v>452080</v>
      </c>
    </row>
    <row r="16" spans="2:6" x14ac:dyDescent="0.25">
      <c r="B16" s="26"/>
      <c r="C16" s="15"/>
      <c r="D16" s="14"/>
      <c r="E16" s="15"/>
      <c r="F16" s="14"/>
    </row>
    <row r="17" spans="2:6" ht="13.8" thickBot="1" x14ac:dyDescent="0.3">
      <c r="B17" s="7" t="s">
        <v>93</v>
      </c>
      <c r="C17" s="9">
        <v>24890.182999999997</v>
      </c>
      <c r="D17" s="8">
        <v>-154461.16999999998</v>
      </c>
      <c r="E17" s="9">
        <v>31775.995999999999</v>
      </c>
      <c r="F17" s="8">
        <v>-155987</v>
      </c>
    </row>
    <row r="18" spans="2:6" x14ac:dyDescent="0.25">
      <c r="B18" s="17"/>
      <c r="C18" s="19"/>
      <c r="D18" s="18"/>
      <c r="E18" s="19"/>
      <c r="F18" s="18"/>
    </row>
    <row r="19" spans="2:6" x14ac:dyDescent="0.25">
      <c r="B19" s="16" t="s">
        <v>94</v>
      </c>
      <c r="C19" s="19">
        <v>-26.74799999999999</v>
      </c>
      <c r="D19" s="18">
        <v>-554.23700000000008</v>
      </c>
      <c r="E19" s="19">
        <v>-443.61</v>
      </c>
      <c r="F19" s="18">
        <v>-983.19</v>
      </c>
    </row>
    <row r="20" spans="2:6" x14ac:dyDescent="0.25">
      <c r="B20" s="16" t="s">
        <v>95</v>
      </c>
      <c r="C20" s="19">
        <v>-1947.3720000000001</v>
      </c>
      <c r="D20" s="18">
        <v>1458</v>
      </c>
      <c r="E20" s="19">
        <v>-226.78700000000001</v>
      </c>
      <c r="F20" s="18">
        <v>1856</v>
      </c>
    </row>
    <row r="21" spans="2:6" x14ac:dyDescent="0.25">
      <c r="B21" s="26" t="s">
        <v>96</v>
      </c>
      <c r="C21" s="15">
        <v>111.39600000000002</v>
      </c>
      <c r="D21" s="14">
        <v>228</v>
      </c>
      <c r="E21" s="15">
        <v>274.84100000000001</v>
      </c>
      <c r="F21" s="14">
        <v>353</v>
      </c>
    </row>
    <row r="22" spans="2:6" ht="13.8" thickBot="1" x14ac:dyDescent="0.3">
      <c r="B22" s="7" t="s">
        <v>97</v>
      </c>
      <c r="C22" s="9">
        <v>23027.458999999999</v>
      </c>
      <c r="D22" s="8">
        <v>-153329.408</v>
      </c>
      <c r="E22" s="9">
        <v>31380.44</v>
      </c>
      <c r="F22" s="8">
        <v>-154761</v>
      </c>
    </row>
    <row r="23" spans="2:6" x14ac:dyDescent="0.25">
      <c r="B23" s="17"/>
      <c r="C23" s="19"/>
      <c r="D23" s="18"/>
      <c r="E23" s="19"/>
      <c r="F23" s="18"/>
    </row>
    <row r="24" spans="2:6" x14ac:dyDescent="0.25">
      <c r="B24" s="65" t="s">
        <v>98</v>
      </c>
      <c r="C24" s="15">
        <v>-3238.9889999999996</v>
      </c>
      <c r="D24" s="14">
        <v>-3027.826</v>
      </c>
      <c r="E24" s="15">
        <v>-5205.1319999999996</v>
      </c>
      <c r="F24" s="14">
        <v>-3785.5479999999998</v>
      </c>
    </row>
    <row r="25" spans="2:6" ht="13.8" thickBot="1" x14ac:dyDescent="0.3">
      <c r="B25" s="7" t="s">
        <v>18</v>
      </c>
      <c r="C25" s="9">
        <v>19788.47</v>
      </c>
      <c r="D25" s="8">
        <v>-156357.234</v>
      </c>
      <c r="E25" s="9">
        <v>26175.308000000001</v>
      </c>
      <c r="F25" s="8">
        <v>-158547.253</v>
      </c>
    </row>
    <row r="26" spans="2:6" x14ac:dyDescent="0.25">
      <c r="B26" s="16" t="s">
        <v>99</v>
      </c>
      <c r="C26" s="19"/>
      <c r="D26" s="18"/>
      <c r="E26" s="19"/>
      <c r="F26" s="18"/>
    </row>
    <row r="27" spans="2:6" x14ac:dyDescent="0.25">
      <c r="B27" s="24" t="s">
        <v>100</v>
      </c>
      <c r="C27" s="19">
        <v>19873.186999999998</v>
      </c>
      <c r="D27" s="18">
        <v>-156202.93899999998</v>
      </c>
      <c r="E27" s="19">
        <v>26272.322</v>
      </c>
      <c r="F27" s="18">
        <v>-158446.571</v>
      </c>
    </row>
    <row r="28" spans="2:6" x14ac:dyDescent="0.25">
      <c r="B28" s="26" t="s">
        <v>101</v>
      </c>
      <c r="C28" s="15">
        <v>-84.718000000000004</v>
      </c>
      <c r="D28" s="14">
        <v>-154.29500000000002</v>
      </c>
      <c r="E28" s="15">
        <v>-97.015000000000001</v>
      </c>
      <c r="F28" s="14">
        <v>-100</v>
      </c>
    </row>
    <row r="29" spans="2:6" ht="13.8" thickBot="1" x14ac:dyDescent="0.3">
      <c r="B29" s="7" t="s">
        <v>18</v>
      </c>
      <c r="C29" s="9">
        <v>19788.47</v>
      </c>
      <c r="D29" s="8">
        <v>-156357.234</v>
      </c>
      <c r="E29" s="9">
        <v>26175.308000000001</v>
      </c>
      <c r="F29" s="8">
        <v>-158547.253</v>
      </c>
    </row>
    <row r="30" spans="2:6" x14ac:dyDescent="0.25">
      <c r="B30" s="17"/>
      <c r="C30" s="19"/>
      <c r="D30" s="18"/>
      <c r="E30" s="19"/>
      <c r="F30" s="18"/>
    </row>
    <row r="31" spans="2:6" x14ac:dyDescent="0.25">
      <c r="B31" s="2" t="s">
        <v>102</v>
      </c>
      <c r="C31" s="19"/>
      <c r="D31" s="18"/>
      <c r="E31" s="19"/>
      <c r="F31" s="18"/>
    </row>
    <row r="32" spans="2:6" x14ac:dyDescent="0.25">
      <c r="B32" s="16" t="s">
        <v>103</v>
      </c>
      <c r="C32" s="21">
        <v>0.09</v>
      </c>
      <c r="D32" s="20">
        <v>-0.67</v>
      </c>
      <c r="E32" s="21">
        <v>0.11</v>
      </c>
      <c r="F32" s="20">
        <v>-0.68</v>
      </c>
    </row>
    <row r="33" spans="2:6" ht="15.6" x14ac:dyDescent="0.25">
      <c r="B33" s="16" t="s">
        <v>104</v>
      </c>
      <c r="C33" s="21">
        <v>0.09</v>
      </c>
      <c r="D33" s="20">
        <v>-0.67</v>
      </c>
      <c r="E33" s="21">
        <v>0.11</v>
      </c>
      <c r="F33" s="20">
        <v>-0.68</v>
      </c>
    </row>
    <row r="34" spans="2:6" x14ac:dyDescent="0.25">
      <c r="C34" s="19"/>
      <c r="D34" s="18"/>
      <c r="E34" s="19"/>
      <c r="F34" s="18"/>
    </row>
    <row r="35" spans="2:6" x14ac:dyDescent="0.25">
      <c r="B35" s="16" t="s">
        <v>105</v>
      </c>
      <c r="C35" s="19">
        <v>230836</v>
      </c>
      <c r="D35" s="18">
        <v>234417.193</v>
      </c>
      <c r="E35" s="19">
        <v>230615</v>
      </c>
      <c r="F35" s="18">
        <v>233749.07</v>
      </c>
    </row>
    <row r="36" spans="2:6" ht="13.8" thickBot="1" x14ac:dyDescent="0.3">
      <c r="B36" s="35" t="s">
        <v>106</v>
      </c>
      <c r="C36" s="105">
        <v>232897</v>
      </c>
      <c r="D36" s="106">
        <v>238123.677</v>
      </c>
      <c r="E36" s="105">
        <v>232774</v>
      </c>
      <c r="F36" s="106">
        <v>237519.503</v>
      </c>
    </row>
    <row r="37" spans="2:6" ht="7.5" customHeight="1" x14ac:dyDescent="0.25">
      <c r="B37" s="1"/>
      <c r="C37" s="1"/>
      <c r="D37" s="1"/>
    </row>
    <row r="38" spans="2:6" ht="15" customHeight="1" x14ac:dyDescent="0.25">
      <c r="B38" s="287" t="s">
        <v>107</v>
      </c>
      <c r="C38" s="287"/>
      <c r="D38" s="287"/>
      <c r="E38" s="287"/>
      <c r="F38" s="287"/>
    </row>
    <row r="39" spans="2:6" ht="12.6" customHeight="1" x14ac:dyDescent="0.25">
      <c r="B39" s="287"/>
      <c r="C39" s="287"/>
      <c r="D39" s="287"/>
      <c r="E39" s="287"/>
      <c r="F39" s="287"/>
    </row>
    <row r="40" spans="2:6" x14ac:dyDescent="0.25">
      <c r="B40" s="287"/>
      <c r="C40" s="287"/>
      <c r="D40" s="287"/>
      <c r="E40" s="287"/>
      <c r="F40" s="287"/>
    </row>
  </sheetData>
  <mergeCells count="1">
    <mergeCell ref="B38:F40"/>
  </mergeCells>
  <pageMargins left="0.70866141732283505" right="0.70866141732283505" top="0.74803149606299202" bottom="0.74803149606299202" header="0.31496062992126" footer="0.31496062992126"/>
  <pageSetup paperSize="9" orientation="landscape" r:id="rId1"/>
  <headerFooter scaleWithDoc="0" alignWithMargins="0">
    <oddHeader>&amp;L&amp;K03-019Copyright © 2018 TomTom International BV. All rights reserved.</oddHeader>
    <oddFooter>&amp;L&amp;"Arial,Bold"TomTom Investor Relations&amp;"Arial,Regular"
+31 20 7575 194&amp;R&amp;"Arial,Bold"Page &amp;P of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  <pageSetUpPr fitToPage="1"/>
  </sheetPr>
  <dimension ref="B1:F21"/>
  <sheetViews>
    <sheetView showGridLines="0" zoomScale="90" zoomScaleNormal="90" zoomScaleSheetLayoutView="70" workbookViewId="0">
      <selection activeCell="K11" sqref="K11"/>
    </sheetView>
  </sheetViews>
  <sheetFormatPr defaultColWidth="8.6640625" defaultRowHeight="13.2" x14ac:dyDescent="0.25"/>
  <cols>
    <col min="2" max="2" width="56" customWidth="1"/>
    <col min="3" max="6" width="11.5546875" customWidth="1"/>
  </cols>
  <sheetData>
    <row r="1" spans="2:6" x14ac:dyDescent="0.25">
      <c r="B1" s="1"/>
      <c r="C1" s="1"/>
      <c r="D1" s="1"/>
    </row>
    <row r="2" spans="2:6" ht="20.399999999999999" x14ac:dyDescent="0.35">
      <c r="B2" s="13" t="s">
        <v>108</v>
      </c>
      <c r="C2" s="1"/>
      <c r="D2" s="1"/>
    </row>
    <row r="3" spans="2:6" x14ac:dyDescent="0.25">
      <c r="B3" s="12" t="s">
        <v>1</v>
      </c>
      <c r="C3" s="1"/>
      <c r="D3" s="1"/>
    </row>
    <row r="4" spans="2:6" ht="13.8" thickBot="1" x14ac:dyDescent="0.3">
      <c r="B4" s="2"/>
      <c r="C4" s="1"/>
      <c r="D4" s="1"/>
    </row>
    <row r="5" spans="2:6" ht="39.6" x14ac:dyDescent="0.25">
      <c r="B5" s="48" t="s">
        <v>82</v>
      </c>
      <c r="C5" s="66" t="s">
        <v>83</v>
      </c>
      <c r="D5" s="25" t="s">
        <v>109</v>
      </c>
      <c r="E5" s="66" t="s">
        <v>85</v>
      </c>
      <c r="F5" s="25" t="s">
        <v>110</v>
      </c>
    </row>
    <row r="6" spans="2:6" x14ac:dyDescent="0.25">
      <c r="B6" s="28" t="s">
        <v>18</v>
      </c>
      <c r="C6" s="129">
        <v>19788.47</v>
      </c>
      <c r="D6" s="130">
        <v>-156357.234</v>
      </c>
      <c r="E6" s="129">
        <v>26175.308000000001</v>
      </c>
      <c r="F6" s="131">
        <v>-158547.253</v>
      </c>
    </row>
    <row r="7" spans="2:6" x14ac:dyDescent="0.25">
      <c r="B7" s="17" t="s">
        <v>111</v>
      </c>
      <c r="C7" s="139"/>
      <c r="D7" s="142"/>
      <c r="E7" s="139"/>
      <c r="F7" s="138"/>
    </row>
    <row r="8" spans="2:6" x14ac:dyDescent="0.25">
      <c r="B8" s="16" t="s">
        <v>112</v>
      </c>
      <c r="C8" s="139"/>
      <c r="D8" s="142"/>
      <c r="E8" s="139"/>
      <c r="F8" s="142"/>
    </row>
    <row r="9" spans="2:6" x14ac:dyDescent="0.25">
      <c r="B9" s="128" t="s">
        <v>113</v>
      </c>
      <c r="C9" s="139"/>
      <c r="D9" s="142"/>
      <c r="E9" s="139"/>
      <c r="F9" s="138"/>
    </row>
    <row r="10" spans="2:6" x14ac:dyDescent="0.25">
      <c r="B10" s="16" t="s">
        <v>114</v>
      </c>
      <c r="C10" s="139">
        <v>1302</v>
      </c>
      <c r="D10" s="142">
        <v>-6454</v>
      </c>
      <c r="E10" s="139">
        <v>-2683</v>
      </c>
      <c r="F10" s="138">
        <v>-4229</v>
      </c>
    </row>
    <row r="11" spans="2:6" x14ac:dyDescent="0.25">
      <c r="B11" s="2" t="s">
        <v>115</v>
      </c>
      <c r="C11" s="134">
        <v>1302</v>
      </c>
      <c r="D11" s="132">
        <v>-6454</v>
      </c>
      <c r="E11" s="134">
        <v>-2683</v>
      </c>
      <c r="F11" s="135">
        <v>-4229</v>
      </c>
    </row>
    <row r="12" spans="2:6" x14ac:dyDescent="0.25">
      <c r="B12" s="26"/>
      <c r="C12" s="140"/>
      <c r="D12" s="143"/>
      <c r="E12" s="140"/>
      <c r="F12" s="141"/>
    </row>
    <row r="13" spans="2:6" ht="13.8" thickBot="1" x14ac:dyDescent="0.3">
      <c r="B13" s="7" t="s">
        <v>116</v>
      </c>
      <c r="C13" s="136">
        <v>21090</v>
      </c>
      <c r="D13" s="133">
        <v>-162811</v>
      </c>
      <c r="E13" s="136">
        <v>23492</v>
      </c>
      <c r="F13" s="137">
        <v>-162776</v>
      </c>
    </row>
    <row r="14" spans="2:6" x14ac:dyDescent="0.25">
      <c r="B14" s="16" t="s">
        <v>99</v>
      </c>
      <c r="C14" s="139"/>
      <c r="D14" s="142"/>
      <c r="E14" s="139"/>
      <c r="F14" s="138"/>
    </row>
    <row r="15" spans="2:6" x14ac:dyDescent="0.25">
      <c r="B15" s="24" t="s">
        <v>117</v>
      </c>
      <c r="C15" s="139">
        <v>21361</v>
      </c>
      <c r="D15" s="142">
        <v>-162621</v>
      </c>
      <c r="E15" s="139">
        <v>23784</v>
      </c>
      <c r="F15" s="138">
        <v>-162632</v>
      </c>
    </row>
    <row r="16" spans="2:6" x14ac:dyDescent="0.25">
      <c r="B16" s="26" t="s">
        <v>118</v>
      </c>
      <c r="C16" s="140">
        <v>-271</v>
      </c>
      <c r="D16" s="143">
        <v>-190</v>
      </c>
      <c r="E16" s="140">
        <v>-292</v>
      </c>
      <c r="F16" s="141">
        <v>-144</v>
      </c>
    </row>
    <row r="17" spans="2:6" ht="13.8" thickBot="1" x14ac:dyDescent="0.3">
      <c r="B17" s="7" t="s">
        <v>116</v>
      </c>
      <c r="C17" s="136">
        <v>21090</v>
      </c>
      <c r="D17" s="133">
        <v>-162811</v>
      </c>
      <c r="E17" s="136">
        <v>23492</v>
      </c>
      <c r="F17" s="137">
        <v>-162776</v>
      </c>
    </row>
    <row r="18" spans="2:6" x14ac:dyDescent="0.25">
      <c r="B18" s="1" t="s">
        <v>119</v>
      </c>
      <c r="C18" s="1"/>
      <c r="D18" s="1"/>
    </row>
    <row r="19" spans="2:6" x14ac:dyDescent="0.25">
      <c r="B19" s="103"/>
      <c r="C19" s="103"/>
      <c r="D19" s="103"/>
      <c r="E19" s="103"/>
      <c r="F19" s="103"/>
    </row>
    <row r="20" spans="2:6" x14ac:dyDescent="0.25">
      <c r="B20" s="103"/>
      <c r="C20" s="103"/>
      <c r="D20" s="103"/>
      <c r="E20" s="103"/>
      <c r="F20" s="103"/>
    </row>
    <row r="21" spans="2:6" x14ac:dyDescent="0.25">
      <c r="B21" s="103"/>
      <c r="C21" s="103"/>
      <c r="D21" s="103"/>
      <c r="E21" s="103"/>
      <c r="F21" s="103"/>
    </row>
  </sheetData>
  <pageMargins left="0.70866141732283505" right="0.70866141732283505" top="0.74803149606299202" bottom="0.74803149606299202" header="0.31496062992126" footer="0.31496062992126"/>
  <pageSetup paperSize="9" scale="79" orientation="landscape" r:id="rId1"/>
  <headerFooter scaleWithDoc="0" alignWithMargins="0">
    <oddHeader>&amp;L&amp;K03-019Copyright © 2018 TomTom International BV. All rights reserved.</oddHeader>
    <oddFooter>&amp;L&amp;"Arial,Bold"TomTom Investor Relations&amp;"Arial,Regular"
+31 20 7575 194&amp;R&amp;"Arial,Bold"Page &amp;P of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  <pageSetUpPr fitToPage="1"/>
  </sheetPr>
  <dimension ref="B1:F51"/>
  <sheetViews>
    <sheetView showGridLines="0" zoomScale="90" zoomScaleNormal="90" zoomScaleSheetLayoutView="70" workbookViewId="0">
      <selection activeCell="F5" sqref="F5"/>
    </sheetView>
  </sheetViews>
  <sheetFormatPr defaultRowHeight="13.2" x14ac:dyDescent="0.25"/>
  <cols>
    <col min="2" max="2" width="47.5546875" customWidth="1"/>
    <col min="3" max="4" width="11.44140625" customWidth="1"/>
    <col min="5" max="5" width="17.5546875" customWidth="1"/>
    <col min="6" max="6" width="17.109375" customWidth="1"/>
  </cols>
  <sheetData>
    <row r="1" spans="2:6" x14ac:dyDescent="0.25">
      <c r="B1" s="1"/>
      <c r="C1" s="1"/>
      <c r="D1" s="1"/>
      <c r="E1" s="1"/>
      <c r="F1" s="1"/>
    </row>
    <row r="2" spans="2:6" ht="20.399999999999999" x14ac:dyDescent="0.35">
      <c r="B2" s="13" t="s">
        <v>120</v>
      </c>
      <c r="C2" s="13"/>
      <c r="D2" s="13"/>
      <c r="E2" s="1"/>
      <c r="F2" s="1"/>
    </row>
    <row r="3" spans="2:6" x14ac:dyDescent="0.25">
      <c r="B3" s="12" t="s">
        <v>121</v>
      </c>
      <c r="C3" s="12"/>
      <c r="D3" s="12"/>
      <c r="E3" s="1"/>
      <c r="F3" s="1"/>
    </row>
    <row r="4" spans="2:6" ht="13.8" thickBot="1" x14ac:dyDescent="0.3">
      <c r="B4" s="2"/>
      <c r="C4" s="2"/>
      <c r="D4" s="2"/>
      <c r="E4" s="1"/>
      <c r="F4" s="1"/>
    </row>
    <row r="5" spans="2:6" s="4" customFormat="1" ht="30.6" customHeight="1" x14ac:dyDescent="0.25">
      <c r="B5" s="48" t="s">
        <v>82</v>
      </c>
      <c r="C5" s="48"/>
      <c r="D5" s="48"/>
      <c r="E5" s="97" t="s">
        <v>122</v>
      </c>
      <c r="F5" s="98" t="s">
        <v>123</v>
      </c>
    </row>
    <row r="6" spans="2:6" x14ac:dyDescent="0.25">
      <c r="B6" s="64" t="s">
        <v>124</v>
      </c>
      <c r="C6" s="64"/>
      <c r="D6" s="64"/>
      <c r="E6" s="19">
        <v>255451</v>
      </c>
      <c r="F6" s="27">
        <v>256319</v>
      </c>
    </row>
    <row r="7" spans="2:6" x14ac:dyDescent="0.25">
      <c r="B7" s="64" t="s">
        <v>125</v>
      </c>
      <c r="C7" s="64"/>
      <c r="D7" s="64"/>
      <c r="E7" s="19">
        <v>693202</v>
      </c>
      <c r="F7" s="27">
        <v>718397</v>
      </c>
    </row>
    <row r="8" spans="2:6" x14ac:dyDescent="0.25">
      <c r="B8" s="64" t="s">
        <v>126</v>
      </c>
      <c r="C8" s="64"/>
      <c r="D8" s="64"/>
      <c r="E8" s="19">
        <v>34894</v>
      </c>
      <c r="F8" s="27">
        <v>33621</v>
      </c>
    </row>
    <row r="9" spans="2:6" x14ac:dyDescent="0.25">
      <c r="B9" s="64" t="s">
        <v>127</v>
      </c>
      <c r="C9" s="64"/>
      <c r="D9" s="64"/>
      <c r="E9" s="19">
        <v>41402</v>
      </c>
      <c r="F9" s="27">
        <v>45689</v>
      </c>
    </row>
    <row r="10" spans="2:6" x14ac:dyDescent="0.25">
      <c r="B10" s="64" t="s">
        <v>128</v>
      </c>
      <c r="C10" s="64"/>
      <c r="D10" s="64"/>
      <c r="E10" s="19">
        <v>6317</v>
      </c>
      <c r="F10" s="27">
        <v>8657</v>
      </c>
    </row>
    <row r="11" spans="2:6" x14ac:dyDescent="0.25">
      <c r="B11" s="64" t="s">
        <v>129</v>
      </c>
      <c r="C11" s="64"/>
      <c r="D11" s="64"/>
      <c r="E11" s="19">
        <v>6356</v>
      </c>
      <c r="F11" s="27">
        <v>7453</v>
      </c>
    </row>
    <row r="12" spans="2:6" x14ac:dyDescent="0.25">
      <c r="B12" s="65" t="s">
        <v>130</v>
      </c>
      <c r="C12" s="65"/>
      <c r="D12" s="65"/>
      <c r="E12" s="15">
        <v>4414</v>
      </c>
      <c r="F12" s="31">
        <v>4223</v>
      </c>
    </row>
    <row r="13" spans="2:6" ht="13.8" thickBot="1" x14ac:dyDescent="0.3">
      <c r="B13" s="67" t="s">
        <v>131</v>
      </c>
      <c r="C13" s="67"/>
      <c r="D13" s="67"/>
      <c r="E13" s="9">
        <v>1042036</v>
      </c>
      <c r="F13" s="32">
        <v>1074359</v>
      </c>
    </row>
    <row r="14" spans="2:6" x14ac:dyDescent="0.25">
      <c r="B14" s="75"/>
      <c r="C14" s="75"/>
      <c r="D14" s="75"/>
      <c r="E14" s="19"/>
      <c r="F14" s="27"/>
    </row>
    <row r="15" spans="2:6" x14ac:dyDescent="0.25">
      <c r="B15" s="64" t="s">
        <v>132</v>
      </c>
      <c r="C15" s="64"/>
      <c r="D15" s="64"/>
      <c r="E15" s="19">
        <v>33742</v>
      </c>
      <c r="F15" s="27">
        <v>31609</v>
      </c>
    </row>
    <row r="16" spans="2:6" x14ac:dyDescent="0.25">
      <c r="B16" s="64" t="s">
        <v>128</v>
      </c>
      <c r="C16" s="64"/>
      <c r="D16" s="64"/>
      <c r="E16" s="19">
        <v>44690</v>
      </c>
      <c r="F16" s="27">
        <v>31461</v>
      </c>
    </row>
    <row r="17" spans="2:6" x14ac:dyDescent="0.25">
      <c r="B17" s="64" t="s">
        <v>133</v>
      </c>
      <c r="C17" s="64"/>
      <c r="D17" s="64"/>
      <c r="E17" s="19">
        <v>118939</v>
      </c>
      <c r="F17" s="27">
        <v>114254</v>
      </c>
    </row>
    <row r="18" spans="2:6" x14ac:dyDescent="0.25">
      <c r="B18" s="64" t="s">
        <v>134</v>
      </c>
      <c r="C18" s="64"/>
      <c r="D18" s="64"/>
      <c r="E18" s="19">
        <v>26197</v>
      </c>
      <c r="F18" s="27">
        <v>26066</v>
      </c>
    </row>
    <row r="19" spans="2:6" x14ac:dyDescent="0.25">
      <c r="B19" s="64" t="s">
        <v>135</v>
      </c>
      <c r="C19" s="64"/>
      <c r="D19" s="64"/>
      <c r="E19" s="19">
        <v>966</v>
      </c>
      <c r="F19" s="27">
        <v>0</v>
      </c>
    </row>
    <row r="20" spans="2:6" x14ac:dyDescent="0.25">
      <c r="B20" s="65" t="s">
        <v>136</v>
      </c>
      <c r="C20" s="65"/>
      <c r="D20" s="65"/>
      <c r="E20" s="15">
        <v>155292</v>
      </c>
      <c r="F20" s="31">
        <v>120850</v>
      </c>
    </row>
    <row r="21" spans="2:6" ht="13.8" thickBot="1" x14ac:dyDescent="0.3">
      <c r="B21" s="67" t="s">
        <v>137</v>
      </c>
      <c r="C21" s="67"/>
      <c r="D21" s="67"/>
      <c r="E21" s="9">
        <v>379826</v>
      </c>
      <c r="F21" s="32">
        <v>324240</v>
      </c>
    </row>
    <row r="22" spans="2:6" x14ac:dyDescent="0.25">
      <c r="B22" s="75"/>
      <c r="C22" s="75"/>
      <c r="D22" s="75"/>
      <c r="E22" s="19"/>
      <c r="F22" s="27"/>
    </row>
    <row r="23" spans="2:6" x14ac:dyDescent="0.25">
      <c r="B23" s="76" t="s">
        <v>138</v>
      </c>
      <c r="C23" s="76"/>
      <c r="D23" s="76"/>
      <c r="E23" s="33">
        <v>1421862</v>
      </c>
      <c r="F23" s="34">
        <v>1398599</v>
      </c>
    </row>
    <row r="24" spans="2:6" x14ac:dyDescent="0.25">
      <c r="B24" s="75"/>
      <c r="C24" s="75"/>
      <c r="D24" s="75"/>
      <c r="E24" s="19"/>
      <c r="F24" s="27"/>
    </row>
    <row r="25" spans="2:6" x14ac:dyDescent="0.25">
      <c r="B25" s="64" t="s">
        <v>139</v>
      </c>
      <c r="C25" s="64"/>
      <c r="D25" s="64"/>
      <c r="E25" s="19">
        <v>47064</v>
      </c>
      <c r="F25" s="27">
        <v>47064</v>
      </c>
    </row>
    <row r="26" spans="2:6" x14ac:dyDescent="0.25">
      <c r="B26" s="64" t="s">
        <v>140</v>
      </c>
      <c r="C26" s="64"/>
      <c r="D26" s="64"/>
      <c r="E26" s="19">
        <v>1066848</v>
      </c>
      <c r="F26" s="27">
        <v>1068149</v>
      </c>
    </row>
    <row r="27" spans="2:6" x14ac:dyDescent="0.25">
      <c r="B27" s="64" t="s">
        <v>141</v>
      </c>
      <c r="C27" s="64"/>
      <c r="D27" s="64"/>
      <c r="E27" s="19">
        <v>-39940</v>
      </c>
      <c r="F27" s="27">
        <v>-48790</v>
      </c>
    </row>
    <row r="28" spans="2:6" x14ac:dyDescent="0.25">
      <c r="B28" s="64" t="s">
        <v>142</v>
      </c>
      <c r="C28" s="64"/>
      <c r="D28" s="64"/>
      <c r="E28" s="19">
        <v>243034</v>
      </c>
      <c r="F28" s="27">
        <v>263164</v>
      </c>
    </row>
    <row r="29" spans="2:6" x14ac:dyDescent="0.25">
      <c r="B29" s="65" t="s">
        <v>143</v>
      </c>
      <c r="C29" s="65"/>
      <c r="D29" s="65"/>
      <c r="E29" s="15">
        <v>-568160</v>
      </c>
      <c r="F29" s="31">
        <v>-609993</v>
      </c>
    </row>
    <row r="30" spans="2:6" x14ac:dyDescent="0.25">
      <c r="B30" s="75" t="s">
        <v>144</v>
      </c>
      <c r="C30" s="75"/>
      <c r="D30" s="75"/>
      <c r="E30" s="11">
        <v>748846</v>
      </c>
      <c r="F30" s="37">
        <v>719594</v>
      </c>
    </row>
    <row r="31" spans="2:6" x14ac:dyDescent="0.25">
      <c r="B31" s="65" t="s">
        <v>145</v>
      </c>
      <c r="C31" s="65"/>
      <c r="D31" s="65"/>
      <c r="E31" s="15">
        <v>2027</v>
      </c>
      <c r="F31" s="31">
        <v>2308</v>
      </c>
    </row>
    <row r="32" spans="2:6" ht="13.8" thickBot="1" x14ac:dyDescent="0.3">
      <c r="B32" s="67" t="s">
        <v>146</v>
      </c>
      <c r="C32" s="67"/>
      <c r="D32" s="67"/>
      <c r="E32" s="9">
        <v>750873</v>
      </c>
      <c r="F32" s="32">
        <v>721902</v>
      </c>
    </row>
    <row r="33" spans="2:6" x14ac:dyDescent="0.25">
      <c r="B33" s="75"/>
      <c r="C33" s="75"/>
      <c r="D33" s="75"/>
      <c r="E33" s="19"/>
      <c r="F33" s="27"/>
    </row>
    <row r="34" spans="2:6" x14ac:dyDescent="0.25">
      <c r="B34" s="64" t="s">
        <v>147</v>
      </c>
      <c r="C34" s="64"/>
      <c r="D34" s="64"/>
      <c r="E34" s="19">
        <v>31448</v>
      </c>
      <c r="F34" s="27">
        <v>33172</v>
      </c>
    </row>
    <row r="35" spans="2:6" x14ac:dyDescent="0.25">
      <c r="B35" s="64" t="s">
        <v>148</v>
      </c>
      <c r="C35" s="64"/>
      <c r="D35" s="64"/>
      <c r="E35" s="19">
        <v>84076</v>
      </c>
      <c r="F35" s="27">
        <v>85804</v>
      </c>
    </row>
    <row r="36" spans="2:6" x14ac:dyDescent="0.25">
      <c r="B36" s="64" t="s">
        <v>149</v>
      </c>
      <c r="C36" s="64"/>
      <c r="D36" s="64"/>
      <c r="E36" s="19">
        <v>41593</v>
      </c>
      <c r="F36" s="27">
        <v>43727</v>
      </c>
    </row>
    <row r="37" spans="2:6" x14ac:dyDescent="0.25">
      <c r="B37" s="65" t="s">
        <v>150</v>
      </c>
      <c r="C37" s="65"/>
      <c r="D37" s="65"/>
      <c r="E37" s="15">
        <v>162076</v>
      </c>
      <c r="F37" s="31">
        <v>148058</v>
      </c>
    </row>
    <row r="38" spans="2:6" ht="13.8" thickBot="1" x14ac:dyDescent="0.3">
      <c r="B38" s="67" t="s">
        <v>151</v>
      </c>
      <c r="C38" s="67"/>
      <c r="D38" s="67"/>
      <c r="E38" s="9">
        <v>319193</v>
      </c>
      <c r="F38" s="32">
        <v>310761</v>
      </c>
    </row>
    <row r="39" spans="2:6" x14ac:dyDescent="0.25">
      <c r="B39" s="75"/>
      <c r="C39" s="75"/>
      <c r="D39" s="75"/>
      <c r="E39" s="19"/>
      <c r="F39" s="27"/>
    </row>
    <row r="40" spans="2:6" x14ac:dyDescent="0.25">
      <c r="B40" s="64" t="s">
        <v>152</v>
      </c>
      <c r="C40" s="64"/>
      <c r="D40" s="64"/>
      <c r="E40" s="19">
        <v>56420</v>
      </c>
      <c r="F40" s="27">
        <v>51441</v>
      </c>
    </row>
    <row r="41" spans="2:6" x14ac:dyDescent="0.25">
      <c r="B41" s="64" t="s">
        <v>153</v>
      </c>
      <c r="C41" s="64"/>
      <c r="D41" s="64"/>
      <c r="E41" s="19">
        <v>1425</v>
      </c>
      <c r="F41" s="27">
        <v>1702</v>
      </c>
    </row>
    <row r="42" spans="2:6" x14ac:dyDescent="0.25">
      <c r="B42" s="64" t="s">
        <v>154</v>
      </c>
      <c r="C42" s="64"/>
      <c r="D42" s="64"/>
      <c r="E42" s="19">
        <v>10675</v>
      </c>
      <c r="F42" s="27">
        <v>7025</v>
      </c>
    </row>
    <row r="43" spans="2:6" x14ac:dyDescent="0.25">
      <c r="B43" s="64" t="s">
        <v>147</v>
      </c>
      <c r="C43" s="64"/>
      <c r="D43" s="64"/>
      <c r="E43" s="19">
        <v>13426</v>
      </c>
      <c r="F43" s="27">
        <v>15006</v>
      </c>
    </row>
    <row r="44" spans="2:6" x14ac:dyDescent="0.25">
      <c r="B44" s="64" t="s">
        <v>149</v>
      </c>
      <c r="C44" s="64"/>
      <c r="D44" s="64"/>
      <c r="E44" s="19">
        <v>34914</v>
      </c>
      <c r="F44" s="27">
        <v>37173</v>
      </c>
    </row>
    <row r="45" spans="2:6" x14ac:dyDescent="0.25">
      <c r="B45" s="64" t="s">
        <v>150</v>
      </c>
      <c r="C45" s="64"/>
      <c r="D45" s="64"/>
      <c r="E45" s="19">
        <v>115031</v>
      </c>
      <c r="F45" s="27">
        <v>113246</v>
      </c>
    </row>
    <row r="46" spans="2:6" x14ac:dyDescent="0.25">
      <c r="B46" s="64" t="s">
        <v>155</v>
      </c>
      <c r="C46" s="64"/>
      <c r="D46" s="64"/>
      <c r="E46" s="19">
        <v>57845</v>
      </c>
      <c r="F46" s="27">
        <v>64380</v>
      </c>
    </row>
    <row r="47" spans="2:6" x14ac:dyDescent="0.25">
      <c r="B47" s="65" t="s">
        <v>156</v>
      </c>
      <c r="C47" s="65"/>
      <c r="D47" s="65"/>
      <c r="E47" s="15">
        <v>62060</v>
      </c>
      <c r="F47" s="31">
        <v>75963</v>
      </c>
    </row>
    <row r="48" spans="2:6" ht="13.8" thickBot="1" x14ac:dyDescent="0.3">
      <c r="B48" s="67" t="s">
        <v>157</v>
      </c>
      <c r="C48" s="67"/>
      <c r="D48" s="67"/>
      <c r="E48" s="9">
        <v>351795.85100000002</v>
      </c>
      <c r="F48" s="32">
        <v>365936</v>
      </c>
    </row>
    <row r="49" spans="2:6" x14ac:dyDescent="0.25">
      <c r="B49" s="75"/>
      <c r="C49" s="75"/>
      <c r="D49" s="75"/>
      <c r="E49" s="19"/>
      <c r="F49" s="27"/>
    </row>
    <row r="50" spans="2:6" x14ac:dyDescent="0.25">
      <c r="B50" s="76" t="s">
        <v>158</v>
      </c>
      <c r="C50" s="76"/>
      <c r="D50" s="76"/>
      <c r="E50" s="33">
        <v>1421862</v>
      </c>
      <c r="F50" s="34">
        <v>1398599</v>
      </c>
    </row>
    <row r="51" spans="2:6" x14ac:dyDescent="0.25">
      <c r="B51" s="1"/>
      <c r="C51" s="1"/>
      <c r="D51" s="1"/>
      <c r="E51" s="1"/>
      <c r="F51" s="1"/>
    </row>
  </sheetData>
  <pageMargins left="0.70866141732283505" right="0.70866141732283505" top="0.74803149606299202" bottom="0.74803149606299202" header="0.31496062992126" footer="0.31496062992126"/>
  <pageSetup paperSize="9" scale="79" orientation="landscape" r:id="rId1"/>
  <headerFooter scaleWithDoc="0" alignWithMargins="0">
    <oddHeader>&amp;L&amp;K03-019Copyright © 2018 TomTom International BV. All rights reserved.</oddHeader>
    <oddFooter>&amp;L&amp;"Arial,Bold"TomTom Investor Relations&amp;"Arial,Regular"
+31 20 7575 194&amp;R&amp;"Arial,Bold"Page &amp;P of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  <pageSetUpPr fitToPage="1"/>
  </sheetPr>
  <dimension ref="A1:H42"/>
  <sheetViews>
    <sheetView showGridLines="0" zoomScale="90" zoomScaleNormal="90" zoomScaleSheetLayoutView="85" workbookViewId="0">
      <selection activeCell="H15" sqref="H15:H20"/>
    </sheetView>
  </sheetViews>
  <sheetFormatPr defaultRowHeight="13.2" x14ac:dyDescent="0.25"/>
  <cols>
    <col min="2" max="2" width="47.5546875" customWidth="1"/>
    <col min="3" max="3" width="10.5546875" customWidth="1"/>
    <col min="4" max="4" width="16.44140625" customWidth="1"/>
    <col min="5" max="8" width="11" bestFit="1" customWidth="1"/>
  </cols>
  <sheetData>
    <row r="1" spans="1:8" x14ac:dyDescent="0.25">
      <c r="B1" s="1"/>
      <c r="C1" s="1"/>
      <c r="D1" s="1"/>
      <c r="E1" s="1"/>
      <c r="F1" s="1"/>
    </row>
    <row r="2" spans="1:8" ht="20.399999999999999" x14ac:dyDescent="0.35">
      <c r="B2" s="13" t="s">
        <v>159</v>
      </c>
      <c r="C2" s="1"/>
      <c r="D2" s="1"/>
      <c r="E2" s="1"/>
      <c r="F2" s="1"/>
    </row>
    <row r="3" spans="1:8" x14ac:dyDescent="0.25">
      <c r="B3" s="12" t="s">
        <v>1</v>
      </c>
      <c r="C3" s="1"/>
      <c r="D3" s="1"/>
      <c r="E3" s="1"/>
      <c r="F3" s="1"/>
    </row>
    <row r="4" spans="1:8" ht="13.8" thickBot="1" x14ac:dyDescent="0.3">
      <c r="B4" s="2"/>
      <c r="C4" s="1"/>
      <c r="D4" s="1"/>
      <c r="E4" s="1"/>
      <c r="F4" s="1"/>
    </row>
    <row r="5" spans="1:8" s="4" customFormat="1" ht="45.75" customHeight="1" x14ac:dyDescent="0.25">
      <c r="B5" s="48" t="s">
        <v>82</v>
      </c>
      <c r="C5" s="95"/>
      <c r="D5" s="95"/>
      <c r="E5" s="66" t="s">
        <v>160</v>
      </c>
      <c r="F5" s="25" t="s">
        <v>161</v>
      </c>
      <c r="G5" s="66" t="s">
        <v>85</v>
      </c>
      <c r="H5" s="25" t="s">
        <v>162</v>
      </c>
    </row>
    <row r="6" spans="1:8" x14ac:dyDescent="0.25">
      <c r="B6" s="77" t="s">
        <v>163</v>
      </c>
      <c r="C6" s="78"/>
      <c r="D6" s="78"/>
      <c r="E6" s="79">
        <v>24890</v>
      </c>
      <c r="F6" s="78">
        <v>-154461</v>
      </c>
      <c r="G6" s="79">
        <v>31776</v>
      </c>
      <c r="H6" s="78">
        <v>-155987</v>
      </c>
    </row>
    <row r="7" spans="1:8" x14ac:dyDescent="0.25">
      <c r="B7" s="93" t="s">
        <v>164</v>
      </c>
      <c r="C7" s="78"/>
      <c r="D7" s="78"/>
      <c r="E7" s="79">
        <v>-1421</v>
      </c>
      <c r="F7" s="78">
        <v>-1519</v>
      </c>
      <c r="G7" s="79">
        <v>-1674</v>
      </c>
      <c r="H7" s="78">
        <v>397</v>
      </c>
    </row>
    <row r="8" spans="1:8" x14ac:dyDescent="0.25">
      <c r="B8" s="93" t="s">
        <v>165</v>
      </c>
      <c r="C8" s="78"/>
      <c r="D8" s="78"/>
      <c r="E8" s="79">
        <v>38515</v>
      </c>
      <c r="F8" s="78">
        <v>204853</v>
      </c>
      <c r="G8" s="79">
        <v>75868</v>
      </c>
      <c r="H8" s="78">
        <v>240389</v>
      </c>
    </row>
    <row r="9" spans="1:8" x14ac:dyDescent="0.25">
      <c r="B9" s="93" t="s">
        <v>166</v>
      </c>
      <c r="C9" s="78"/>
      <c r="D9" s="78"/>
      <c r="E9" s="79">
        <v>-4136</v>
      </c>
      <c r="F9" s="78">
        <v>-2969</v>
      </c>
      <c r="G9" s="79">
        <v>-8694</v>
      </c>
      <c r="H9" s="78">
        <v>-8270</v>
      </c>
    </row>
    <row r="10" spans="1:8" x14ac:dyDescent="0.25">
      <c r="A10" s="80"/>
      <c r="B10" s="77" t="s">
        <v>167</v>
      </c>
      <c r="C10" s="78"/>
      <c r="D10" s="78"/>
      <c r="E10" s="79">
        <v>1358</v>
      </c>
      <c r="F10" s="78">
        <v>2635</v>
      </c>
      <c r="G10" s="79">
        <v>2944</v>
      </c>
      <c r="H10" s="78">
        <v>4402</v>
      </c>
    </row>
    <row r="11" spans="1:8" x14ac:dyDescent="0.25">
      <c r="B11" s="77" t="s">
        <v>168</v>
      </c>
      <c r="C11" s="78"/>
      <c r="D11" s="78"/>
      <c r="E11" s="79"/>
      <c r="F11" s="78"/>
      <c r="G11" s="79"/>
      <c r="H11" s="78"/>
    </row>
    <row r="12" spans="1:8" x14ac:dyDescent="0.25">
      <c r="B12" s="80" t="s">
        <v>169</v>
      </c>
      <c r="C12" s="78"/>
      <c r="D12" s="78"/>
      <c r="E12" s="79">
        <v>4196</v>
      </c>
      <c r="F12" s="78">
        <v>7750</v>
      </c>
      <c r="G12" s="79">
        <v>4916</v>
      </c>
      <c r="H12" s="78">
        <v>-502</v>
      </c>
    </row>
    <row r="13" spans="1:8" x14ac:dyDescent="0.25">
      <c r="B13" s="80" t="s">
        <v>170</v>
      </c>
      <c r="C13" s="78"/>
      <c r="D13" s="78"/>
      <c r="E13" s="79">
        <v>-20366</v>
      </c>
      <c r="F13" s="78">
        <v>-24336</v>
      </c>
      <c r="G13" s="79">
        <v>-17075</v>
      </c>
      <c r="H13" s="78">
        <v>-37143</v>
      </c>
    </row>
    <row r="14" spans="1:8" ht="15.6" x14ac:dyDescent="0.25">
      <c r="B14" s="81" t="s">
        <v>171</v>
      </c>
      <c r="C14" s="82"/>
      <c r="D14" s="82"/>
      <c r="E14" s="83">
        <v>11604</v>
      </c>
      <c r="F14" s="84">
        <v>367</v>
      </c>
      <c r="G14" s="83">
        <v>2566</v>
      </c>
      <c r="H14" s="84">
        <v>-10138</v>
      </c>
    </row>
    <row r="15" spans="1:8" ht="13.8" thickBot="1" x14ac:dyDescent="0.3">
      <c r="B15" s="85" t="s">
        <v>172</v>
      </c>
      <c r="C15" s="86"/>
      <c r="D15" s="86"/>
      <c r="E15" s="87">
        <v>54640</v>
      </c>
      <c r="F15" s="86">
        <v>32320.156999999999</v>
      </c>
      <c r="G15" s="87">
        <v>90627</v>
      </c>
      <c r="H15" s="86">
        <v>33148</v>
      </c>
    </row>
    <row r="16" spans="1:8" x14ac:dyDescent="0.25">
      <c r="B16" s="88"/>
      <c r="C16" s="78"/>
      <c r="D16" s="78"/>
      <c r="E16" s="79"/>
      <c r="F16" s="78"/>
      <c r="G16" s="79"/>
      <c r="H16" s="78"/>
    </row>
    <row r="17" spans="2:8" x14ac:dyDescent="0.25">
      <c r="B17" s="77" t="s">
        <v>173</v>
      </c>
      <c r="C17" s="78"/>
      <c r="D17" s="78"/>
      <c r="E17" s="79">
        <v>100</v>
      </c>
      <c r="F17" s="78">
        <v>44</v>
      </c>
      <c r="G17" s="79">
        <v>210</v>
      </c>
      <c r="H17" s="78">
        <v>151</v>
      </c>
    </row>
    <row r="18" spans="2:8" x14ac:dyDescent="0.25">
      <c r="B18" s="77" t="s">
        <v>174</v>
      </c>
      <c r="C18" s="78"/>
      <c r="D18" s="78"/>
      <c r="E18" s="79">
        <v>-126</v>
      </c>
      <c r="F18" s="78">
        <v>-512</v>
      </c>
      <c r="G18" s="79">
        <v>-570</v>
      </c>
      <c r="H18" s="78">
        <v>-966</v>
      </c>
    </row>
    <row r="19" spans="2:8" x14ac:dyDescent="0.25">
      <c r="B19" s="89" t="s">
        <v>175</v>
      </c>
      <c r="C19" s="82"/>
      <c r="D19" s="82"/>
      <c r="E19" s="83">
        <v>-1687</v>
      </c>
      <c r="F19" s="84">
        <v>-3163</v>
      </c>
      <c r="G19" s="83">
        <v>-4982</v>
      </c>
      <c r="H19" s="84">
        <v>-5232</v>
      </c>
    </row>
    <row r="20" spans="2:8" ht="13.8" thickBot="1" x14ac:dyDescent="0.3">
      <c r="B20" s="85" t="s">
        <v>176</v>
      </c>
      <c r="C20" s="86"/>
      <c r="D20" s="86"/>
      <c r="E20" s="87">
        <v>52927</v>
      </c>
      <c r="F20" s="86">
        <v>28688.919000000002</v>
      </c>
      <c r="G20" s="87">
        <v>85285</v>
      </c>
      <c r="H20" s="86">
        <v>27101</v>
      </c>
    </row>
    <row r="21" spans="2:8" x14ac:dyDescent="0.25">
      <c r="B21" s="88"/>
      <c r="C21" s="78"/>
      <c r="D21" s="78"/>
      <c r="E21" s="79"/>
      <c r="F21" s="78"/>
      <c r="G21" s="79"/>
      <c r="H21" s="78"/>
    </row>
    <row r="22" spans="2:8" x14ac:dyDescent="0.25">
      <c r="B22" s="77" t="s">
        <v>177</v>
      </c>
      <c r="C22" s="78"/>
      <c r="D22" s="78"/>
      <c r="E22" s="79">
        <v>-18391</v>
      </c>
      <c r="F22" s="78">
        <v>-25121</v>
      </c>
      <c r="G22" s="79">
        <v>-37206</v>
      </c>
      <c r="H22" s="78">
        <v>-46901</v>
      </c>
    </row>
    <row r="23" spans="2:8" x14ac:dyDescent="0.25">
      <c r="B23" s="77" t="s">
        <v>178</v>
      </c>
      <c r="C23" s="78"/>
      <c r="D23" s="78"/>
      <c r="E23" s="79">
        <v>-6196</v>
      </c>
      <c r="F23" s="78">
        <v>-4255</v>
      </c>
      <c r="G23" s="79">
        <v>-9735</v>
      </c>
      <c r="H23" s="78">
        <v>-7358</v>
      </c>
    </row>
    <row r="24" spans="2:8" x14ac:dyDescent="0.25">
      <c r="B24" s="93" t="s">
        <v>179</v>
      </c>
      <c r="C24" s="78"/>
      <c r="D24" s="78"/>
      <c r="E24" s="79">
        <v>0</v>
      </c>
      <c r="F24" s="78">
        <v>0</v>
      </c>
      <c r="G24" s="79">
        <v>0</v>
      </c>
      <c r="H24" s="78">
        <v>-24493</v>
      </c>
    </row>
    <row r="25" spans="2:8" x14ac:dyDescent="0.25">
      <c r="B25" s="96" t="s">
        <v>180</v>
      </c>
      <c r="C25" s="82"/>
      <c r="D25" s="82"/>
      <c r="E25" s="83">
        <v>0</v>
      </c>
      <c r="F25" s="84">
        <v>0</v>
      </c>
      <c r="G25" s="83">
        <v>75</v>
      </c>
      <c r="H25" s="84">
        <v>0</v>
      </c>
    </row>
    <row r="26" spans="2:8" ht="13.8" thickBot="1" x14ac:dyDescent="0.3">
      <c r="B26" s="85" t="s">
        <v>181</v>
      </c>
      <c r="C26" s="86"/>
      <c r="D26" s="86"/>
      <c r="E26" s="87">
        <v>-24587</v>
      </c>
      <c r="F26" s="86">
        <v>-29376</v>
      </c>
      <c r="G26" s="87">
        <v>-46866</v>
      </c>
      <c r="H26" s="86">
        <v>-78752</v>
      </c>
    </row>
    <row r="27" spans="2:8" x14ac:dyDescent="0.25">
      <c r="B27" s="88"/>
      <c r="C27" s="78"/>
      <c r="D27" s="78"/>
      <c r="E27" s="79"/>
      <c r="F27" s="78"/>
      <c r="G27" s="79"/>
      <c r="H27" s="78"/>
    </row>
    <row r="28" spans="2:8" x14ac:dyDescent="0.25">
      <c r="B28" s="93" t="s">
        <v>182</v>
      </c>
      <c r="C28" s="78"/>
      <c r="D28" s="78"/>
      <c r="E28" s="79">
        <v>0</v>
      </c>
      <c r="F28" s="78">
        <v>-2000</v>
      </c>
      <c r="G28" s="79">
        <v>0</v>
      </c>
      <c r="H28" s="78">
        <v>-7000</v>
      </c>
    </row>
    <row r="29" spans="2:8" x14ac:dyDescent="0.25">
      <c r="B29" s="77" t="s">
        <v>183</v>
      </c>
      <c r="C29" s="78"/>
      <c r="D29" s="78"/>
      <c r="E29" s="79">
        <v>0</v>
      </c>
      <c r="F29" s="78">
        <v>-382</v>
      </c>
      <c r="G29" s="79">
        <v>0</v>
      </c>
      <c r="H29" s="78">
        <v>-708</v>
      </c>
    </row>
    <row r="30" spans="2:8" x14ac:dyDescent="0.25">
      <c r="B30" s="93" t="s">
        <v>184</v>
      </c>
      <c r="C30" s="78"/>
      <c r="D30" s="78"/>
      <c r="E30" s="79">
        <v>-4556</v>
      </c>
      <c r="F30" s="78">
        <v>-4057.9749999999999</v>
      </c>
      <c r="G30" s="79">
        <v>-7342</v>
      </c>
      <c r="H30" s="78">
        <v>-8021</v>
      </c>
    </row>
    <row r="31" spans="2:8" x14ac:dyDescent="0.25">
      <c r="B31" s="93" t="s">
        <v>185</v>
      </c>
      <c r="C31" s="78"/>
      <c r="D31" s="78"/>
      <c r="E31" s="79">
        <v>-145</v>
      </c>
      <c r="F31" s="78">
        <v>-123</v>
      </c>
      <c r="G31" s="79">
        <v>-145</v>
      </c>
      <c r="H31" s="78">
        <v>-123</v>
      </c>
    </row>
    <row r="32" spans="2:8" x14ac:dyDescent="0.25">
      <c r="B32" s="96" t="s">
        <v>186</v>
      </c>
      <c r="C32" s="82"/>
      <c r="D32" s="82"/>
      <c r="E32" s="83">
        <v>1981</v>
      </c>
      <c r="F32" s="84">
        <v>8809</v>
      </c>
      <c r="G32" s="83">
        <v>2680</v>
      </c>
      <c r="H32" s="84">
        <v>10980</v>
      </c>
    </row>
    <row r="33" spans="2:8" ht="13.8" thickBot="1" x14ac:dyDescent="0.3">
      <c r="B33" s="85" t="s">
        <v>187</v>
      </c>
      <c r="C33" s="86"/>
      <c r="D33" s="86"/>
      <c r="E33" s="87">
        <v>-2720</v>
      </c>
      <c r="F33" s="86">
        <v>2246.0249999999996</v>
      </c>
      <c r="G33" s="87">
        <v>-4807</v>
      </c>
      <c r="H33" s="86">
        <v>-4872</v>
      </c>
    </row>
    <row r="34" spans="2:8" x14ac:dyDescent="0.25">
      <c r="B34" s="88"/>
      <c r="C34" s="78"/>
      <c r="D34" s="78"/>
      <c r="E34" s="79"/>
      <c r="F34" s="78"/>
      <c r="G34" s="79"/>
      <c r="H34" s="78"/>
    </row>
    <row r="35" spans="2:8" x14ac:dyDescent="0.25">
      <c r="B35" s="88" t="s">
        <v>188</v>
      </c>
      <c r="C35" s="90"/>
      <c r="D35" s="90"/>
      <c r="E35" s="91">
        <v>25620</v>
      </c>
      <c r="F35" s="92">
        <v>1559</v>
      </c>
      <c r="G35" s="91">
        <v>33612</v>
      </c>
      <c r="H35" s="92">
        <v>-56523</v>
      </c>
    </row>
    <row r="36" spans="2:8" x14ac:dyDescent="0.25">
      <c r="B36" s="77" t="s">
        <v>189</v>
      </c>
      <c r="C36" s="90"/>
      <c r="D36" s="90"/>
      <c r="E36" s="79">
        <v>128537</v>
      </c>
      <c r="F36" s="78">
        <v>84426.678</v>
      </c>
      <c r="G36" s="79">
        <v>120850</v>
      </c>
      <c r="H36" s="78">
        <v>142527</v>
      </c>
    </row>
    <row r="37" spans="2:8" x14ac:dyDescent="0.25">
      <c r="B37" s="96" t="s">
        <v>190</v>
      </c>
      <c r="C37" s="82"/>
      <c r="D37" s="82"/>
      <c r="E37" s="83">
        <v>1135</v>
      </c>
      <c r="F37" s="84">
        <v>-945</v>
      </c>
      <c r="G37" s="83">
        <v>830</v>
      </c>
      <c r="H37" s="84">
        <v>-963</v>
      </c>
    </row>
    <row r="38" spans="2:8" ht="13.8" thickBot="1" x14ac:dyDescent="0.3">
      <c r="B38" s="85" t="s">
        <v>191</v>
      </c>
      <c r="C38" s="86"/>
      <c r="D38" s="86"/>
      <c r="E38" s="87">
        <v>155292</v>
      </c>
      <c r="F38" s="86">
        <v>85040.678</v>
      </c>
      <c r="G38" s="87">
        <v>155292</v>
      </c>
      <c r="H38" s="86">
        <v>85041</v>
      </c>
    </row>
    <row r="39" spans="2:8" ht="4.5" customHeight="1" x14ac:dyDescent="0.25">
      <c r="B39" s="16"/>
      <c r="C39" s="20"/>
    </row>
    <row r="40" spans="2:8" ht="15" x14ac:dyDescent="0.25">
      <c r="B40" s="3" t="s">
        <v>192</v>
      </c>
      <c r="C40" s="1"/>
      <c r="D40" s="1"/>
      <c r="E40" s="1"/>
      <c r="F40" s="1"/>
    </row>
    <row r="42" spans="2:8" x14ac:dyDescent="0.25">
      <c r="E42" s="52"/>
      <c r="F42" s="52"/>
    </row>
  </sheetData>
  <pageMargins left="0.70866141732283505" right="0.70866141732283505" top="0.74803149606299202" bottom="0.74803149606299202" header="0.31496062992126" footer="0.31496062992126"/>
  <pageSetup paperSize="9" scale="95" orientation="landscape" r:id="rId1"/>
  <headerFooter scaleWithDoc="0" alignWithMargins="0">
    <oddHeader>&amp;L&amp;K03-019Copyright © 2018 TomTom International BV. All rights reserved.</oddHeader>
    <oddFooter>&amp;L&amp;"Arial,Bold"TomTom Investor Relations&amp;"Arial,Regular"
+31 20 7575 194&amp;R&amp;"Arial,Bold"Page &amp;P of 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B1:J35"/>
  <sheetViews>
    <sheetView showGridLines="0" zoomScale="90" zoomScaleNormal="90" workbookViewId="0">
      <selection activeCell="G5" sqref="G5"/>
    </sheetView>
  </sheetViews>
  <sheetFormatPr defaultRowHeight="13.2" x14ac:dyDescent="0.25"/>
  <cols>
    <col min="2" max="2" width="62.88671875" bestFit="1" customWidth="1"/>
    <col min="3" max="10" width="11.5546875" customWidth="1"/>
  </cols>
  <sheetData>
    <row r="1" spans="2:10" x14ac:dyDescent="0.25">
      <c r="B1" s="1"/>
      <c r="C1" s="1" t="s">
        <v>193</v>
      </c>
      <c r="D1" s="1"/>
      <c r="E1" s="1"/>
      <c r="F1" s="1"/>
      <c r="G1" s="1"/>
      <c r="H1" s="1"/>
      <c r="I1" s="1"/>
      <c r="J1" s="1"/>
    </row>
    <row r="2" spans="2:10" ht="20.399999999999999" x14ac:dyDescent="0.35">
      <c r="B2" s="13" t="s">
        <v>194</v>
      </c>
      <c r="C2" s="13"/>
      <c r="D2" s="13"/>
      <c r="E2" s="13"/>
      <c r="F2" s="13"/>
      <c r="G2" s="13"/>
      <c r="H2" s="13"/>
      <c r="I2" s="13"/>
      <c r="J2" s="13"/>
    </row>
    <row r="3" spans="2:10" x14ac:dyDescent="0.25">
      <c r="B3" s="12" t="s">
        <v>195</v>
      </c>
      <c r="C3" s="12"/>
      <c r="D3" s="12"/>
      <c r="E3" s="12"/>
      <c r="F3" s="12"/>
      <c r="G3" s="12"/>
      <c r="H3" s="12"/>
      <c r="I3" s="12"/>
      <c r="J3" s="12"/>
    </row>
    <row r="4" spans="2:10" ht="13.8" thickBot="1" x14ac:dyDescent="0.3">
      <c r="B4" s="2"/>
      <c r="C4" s="2"/>
      <c r="D4" s="2"/>
      <c r="E4" s="2"/>
      <c r="F4" s="2"/>
      <c r="G4" s="2"/>
      <c r="H4" s="2"/>
      <c r="I4" s="2"/>
      <c r="J4" s="2"/>
    </row>
    <row r="5" spans="2:10" ht="40.200000000000003" thickBot="1" x14ac:dyDescent="0.3">
      <c r="B5" s="48" t="s">
        <v>82</v>
      </c>
      <c r="C5" s="144" t="s">
        <v>139</v>
      </c>
      <c r="D5" s="144" t="s">
        <v>140</v>
      </c>
      <c r="E5" s="144" t="s">
        <v>141</v>
      </c>
      <c r="F5" s="144" t="s">
        <v>196</v>
      </c>
      <c r="G5" s="144" t="s">
        <v>143</v>
      </c>
      <c r="H5" s="144" t="s">
        <v>197</v>
      </c>
      <c r="I5" s="144" t="s">
        <v>145</v>
      </c>
      <c r="J5" s="144" t="s">
        <v>198</v>
      </c>
    </row>
    <row r="6" spans="2:10" x14ac:dyDescent="0.25">
      <c r="B6" s="145" t="s">
        <v>199</v>
      </c>
      <c r="C6" s="152">
        <v>46577</v>
      </c>
      <c r="D6" s="152">
        <v>1051890</v>
      </c>
      <c r="E6" s="152">
        <v>0</v>
      </c>
      <c r="F6" s="152">
        <v>234502</v>
      </c>
      <c r="G6" s="152">
        <v>-338138</v>
      </c>
      <c r="H6" s="152">
        <v>994831</v>
      </c>
      <c r="I6" s="152">
        <v>1906</v>
      </c>
      <c r="J6" s="152">
        <v>996737</v>
      </c>
    </row>
    <row r="7" spans="2:10" x14ac:dyDescent="0.25">
      <c r="B7" s="154" t="s">
        <v>200</v>
      </c>
      <c r="C7" s="155">
        <v>0</v>
      </c>
      <c r="D7" s="155">
        <v>0</v>
      </c>
      <c r="E7" s="155">
        <v>0</v>
      </c>
      <c r="F7" s="155">
        <v>0</v>
      </c>
      <c r="G7" s="155">
        <v>-42936</v>
      </c>
      <c r="H7" s="155">
        <v>-42936</v>
      </c>
      <c r="I7" s="155">
        <v>0</v>
      </c>
      <c r="J7" s="155">
        <v>-42936</v>
      </c>
    </row>
    <row r="8" spans="2:10" x14ac:dyDescent="0.25">
      <c r="B8" s="147" t="s">
        <v>201</v>
      </c>
      <c r="C8" s="152">
        <v>46577</v>
      </c>
      <c r="D8" s="152">
        <v>1051890</v>
      </c>
      <c r="E8" s="152">
        <v>0</v>
      </c>
      <c r="F8" s="152">
        <v>234502</v>
      </c>
      <c r="G8" s="152">
        <v>-381074</v>
      </c>
      <c r="H8" s="152">
        <v>951895</v>
      </c>
      <c r="I8" s="152">
        <v>1906</v>
      </c>
      <c r="J8" s="152">
        <v>953801</v>
      </c>
    </row>
    <row r="9" spans="2:10" x14ac:dyDescent="0.25">
      <c r="B9" s="147" t="s">
        <v>202</v>
      </c>
      <c r="C9" s="153"/>
      <c r="D9" s="153"/>
      <c r="E9" s="153"/>
      <c r="F9" s="153"/>
      <c r="G9" s="153"/>
      <c r="H9" s="153"/>
      <c r="I9" s="153"/>
      <c r="J9" s="153"/>
    </row>
    <row r="10" spans="2:10" x14ac:dyDescent="0.25">
      <c r="B10" s="150" t="s">
        <v>203</v>
      </c>
      <c r="C10" s="153">
        <v>0</v>
      </c>
      <c r="D10" s="153">
        <v>0</v>
      </c>
      <c r="E10" s="153">
        <v>0</v>
      </c>
      <c r="F10" s="153">
        <v>0</v>
      </c>
      <c r="G10" s="153">
        <v>-158447</v>
      </c>
      <c r="H10" s="153">
        <v>-158447</v>
      </c>
      <c r="I10" s="153">
        <v>-100</v>
      </c>
      <c r="J10" s="153">
        <v>-158547</v>
      </c>
    </row>
    <row r="11" spans="2:10" x14ac:dyDescent="0.25">
      <c r="B11" s="147" t="s">
        <v>204</v>
      </c>
      <c r="C11" s="153"/>
      <c r="D11" s="153"/>
      <c r="E11" s="153"/>
      <c r="F11" s="153"/>
      <c r="G11" s="153"/>
      <c r="H11" s="153"/>
      <c r="I11" s="153"/>
      <c r="J11" s="153"/>
    </row>
    <row r="12" spans="2:10" x14ac:dyDescent="0.25">
      <c r="B12" s="150" t="s">
        <v>114</v>
      </c>
      <c r="C12" s="153">
        <v>0</v>
      </c>
      <c r="D12" s="153">
        <v>0</v>
      </c>
      <c r="E12" s="153">
        <v>0</v>
      </c>
      <c r="F12" s="153">
        <v>-4185</v>
      </c>
      <c r="G12" s="153">
        <v>0</v>
      </c>
      <c r="H12" s="153">
        <v>-4185</v>
      </c>
      <c r="I12" s="153">
        <v>-44</v>
      </c>
      <c r="J12" s="153">
        <v>-4229</v>
      </c>
    </row>
    <row r="13" spans="2:10" x14ac:dyDescent="0.25">
      <c r="B13" s="146" t="s">
        <v>205</v>
      </c>
      <c r="C13" s="275">
        <v>0</v>
      </c>
      <c r="D13" s="275">
        <v>0</v>
      </c>
      <c r="E13" s="275">
        <v>0</v>
      </c>
      <c r="F13" s="275">
        <v>-4185</v>
      </c>
      <c r="G13" s="275">
        <v>0</v>
      </c>
      <c r="H13" s="275">
        <v>-4185</v>
      </c>
      <c r="I13" s="275">
        <v>-44</v>
      </c>
      <c r="J13" s="275">
        <v>-4229</v>
      </c>
    </row>
    <row r="14" spans="2:10" x14ac:dyDescent="0.25">
      <c r="B14" s="127" t="s">
        <v>206</v>
      </c>
      <c r="C14" s="125">
        <v>0</v>
      </c>
      <c r="D14" s="125">
        <v>0</v>
      </c>
      <c r="E14" s="125">
        <v>0</v>
      </c>
      <c r="F14" s="125">
        <v>-4185</v>
      </c>
      <c r="G14" s="125">
        <v>-158447</v>
      </c>
      <c r="H14" s="125">
        <v>-162632</v>
      </c>
      <c r="I14" s="125">
        <v>-144</v>
      </c>
      <c r="J14" s="125">
        <v>-162776</v>
      </c>
    </row>
    <row r="15" spans="2:10" x14ac:dyDescent="0.25">
      <c r="B15" s="147" t="s">
        <v>207</v>
      </c>
      <c r="C15" s="153"/>
      <c r="D15" s="153"/>
      <c r="E15" s="153"/>
      <c r="F15" s="153"/>
      <c r="G15" s="153"/>
      <c r="H15" s="153"/>
      <c r="I15" s="153"/>
      <c r="J15" s="153"/>
    </row>
    <row r="16" spans="2:10" x14ac:dyDescent="0.25">
      <c r="B16" s="150" t="s">
        <v>185</v>
      </c>
      <c r="C16" s="153">
        <v>0</v>
      </c>
      <c r="D16" s="153">
        <v>0</v>
      </c>
      <c r="E16" s="153">
        <v>0</v>
      </c>
      <c r="F16" s="153">
        <v>0</v>
      </c>
      <c r="G16" s="153">
        <v>-109</v>
      </c>
      <c r="H16" s="153">
        <v>-109</v>
      </c>
      <c r="I16" s="153">
        <v>-14</v>
      </c>
      <c r="J16" s="153">
        <v>-123</v>
      </c>
    </row>
    <row r="17" spans="2:10" x14ac:dyDescent="0.25">
      <c r="B17" s="150" t="s">
        <v>208</v>
      </c>
      <c r="C17" s="153">
        <v>450</v>
      </c>
      <c r="D17" s="153">
        <v>15387</v>
      </c>
      <c r="E17" s="153">
        <v>0</v>
      </c>
      <c r="F17" s="153">
        <v>-983</v>
      </c>
      <c r="G17" s="153">
        <v>524</v>
      </c>
      <c r="H17" s="153">
        <v>15378</v>
      </c>
      <c r="I17" s="153">
        <v>0</v>
      </c>
      <c r="J17" s="153">
        <v>15378</v>
      </c>
    </row>
    <row r="18" spans="2:10" x14ac:dyDescent="0.25">
      <c r="B18" s="147" t="s">
        <v>209</v>
      </c>
      <c r="C18" s="153"/>
      <c r="D18" s="153"/>
      <c r="E18" s="153"/>
      <c r="F18" s="153"/>
      <c r="G18" s="153"/>
      <c r="H18" s="153"/>
      <c r="I18" s="153"/>
      <c r="J18" s="153"/>
    </row>
    <row r="19" spans="2:10" x14ac:dyDescent="0.25">
      <c r="B19" s="154" t="s">
        <v>210</v>
      </c>
      <c r="C19" s="153">
        <v>0</v>
      </c>
      <c r="D19" s="153">
        <v>0</v>
      </c>
      <c r="E19" s="153">
        <v>0</v>
      </c>
      <c r="F19" s="153">
        <v>36228</v>
      </c>
      <c r="G19" s="153">
        <v>-36228</v>
      </c>
      <c r="H19" s="155">
        <v>0</v>
      </c>
      <c r="I19" s="155">
        <v>0</v>
      </c>
      <c r="J19" s="155">
        <v>0</v>
      </c>
    </row>
    <row r="20" spans="2:10" ht="13.8" thickBot="1" x14ac:dyDescent="0.3">
      <c r="B20" s="148" t="s">
        <v>211</v>
      </c>
      <c r="C20" s="151">
        <v>47027</v>
      </c>
      <c r="D20" s="151">
        <v>1067277</v>
      </c>
      <c r="E20" s="151">
        <v>0</v>
      </c>
      <c r="F20" s="151">
        <v>265562</v>
      </c>
      <c r="G20" s="151">
        <v>-575334</v>
      </c>
      <c r="H20" s="151">
        <v>804532</v>
      </c>
      <c r="I20" s="151">
        <v>1748</v>
      </c>
      <c r="J20" s="151">
        <v>806280</v>
      </c>
    </row>
    <row r="21" spans="2:10" ht="13.8" thickBot="1" x14ac:dyDescent="0.3">
      <c r="B21" s="149" t="s">
        <v>112</v>
      </c>
      <c r="C21" s="156"/>
      <c r="D21" s="156"/>
      <c r="E21" s="156"/>
      <c r="F21" s="156"/>
      <c r="G21" s="156"/>
      <c r="H21" s="156"/>
      <c r="I21" s="156"/>
      <c r="J21" s="156"/>
    </row>
    <row r="22" spans="2:10" x14ac:dyDescent="0.25">
      <c r="B22" s="145" t="s">
        <v>212</v>
      </c>
      <c r="C22" s="152">
        <v>47063.877999999997</v>
      </c>
      <c r="D22" s="152">
        <v>1068149</v>
      </c>
      <c r="E22" s="152">
        <v>-48790</v>
      </c>
      <c r="F22" s="152">
        <v>263164</v>
      </c>
      <c r="G22" s="152">
        <v>-609993</v>
      </c>
      <c r="H22" s="152">
        <v>719594</v>
      </c>
      <c r="I22" s="152">
        <v>2308</v>
      </c>
      <c r="J22" s="152">
        <v>721902</v>
      </c>
    </row>
    <row r="23" spans="2:10" x14ac:dyDescent="0.25">
      <c r="B23" s="147" t="s">
        <v>202</v>
      </c>
      <c r="C23" s="153"/>
      <c r="D23" s="153"/>
      <c r="E23" s="153"/>
      <c r="F23" s="153"/>
      <c r="G23" s="153"/>
      <c r="H23" s="153"/>
      <c r="I23" s="153"/>
      <c r="J23" s="153"/>
    </row>
    <row r="24" spans="2:10" x14ac:dyDescent="0.25">
      <c r="B24" s="150" t="s">
        <v>203</v>
      </c>
      <c r="C24" s="153">
        <v>0</v>
      </c>
      <c r="D24" s="153">
        <v>0</v>
      </c>
      <c r="E24" s="153">
        <v>0</v>
      </c>
      <c r="F24" s="153">
        <v>0</v>
      </c>
      <c r="G24" s="153">
        <v>26272</v>
      </c>
      <c r="H24" s="153">
        <v>26272</v>
      </c>
      <c r="I24" s="153">
        <v>-97</v>
      </c>
      <c r="J24" s="153">
        <v>26175</v>
      </c>
    </row>
    <row r="25" spans="2:10" x14ac:dyDescent="0.25">
      <c r="B25" s="147" t="s">
        <v>204</v>
      </c>
      <c r="C25" s="153"/>
      <c r="D25" s="153"/>
      <c r="E25" s="153"/>
      <c r="F25" s="153"/>
      <c r="G25" s="153"/>
      <c r="H25" s="153"/>
      <c r="I25" s="153"/>
      <c r="J25" s="153"/>
    </row>
    <row r="26" spans="2:10" x14ac:dyDescent="0.25">
      <c r="B26" s="150" t="s">
        <v>114</v>
      </c>
      <c r="C26" s="153">
        <v>0</v>
      </c>
      <c r="D26" s="153">
        <v>0</v>
      </c>
      <c r="E26" s="153">
        <v>0</v>
      </c>
      <c r="F26" s="153">
        <v>-2488</v>
      </c>
      <c r="G26" s="153">
        <v>0</v>
      </c>
      <c r="H26" s="153">
        <v>-2488</v>
      </c>
      <c r="I26" s="153">
        <v>-195</v>
      </c>
      <c r="J26" s="153">
        <v>-2683</v>
      </c>
    </row>
    <row r="27" spans="2:10" x14ac:dyDescent="0.25">
      <c r="B27" s="146" t="s">
        <v>205</v>
      </c>
      <c r="C27" s="153">
        <v>0</v>
      </c>
      <c r="D27" s="153">
        <v>0</v>
      </c>
      <c r="E27" s="153">
        <v>0</v>
      </c>
      <c r="F27" s="153">
        <v>-2488</v>
      </c>
      <c r="G27" s="153">
        <v>0</v>
      </c>
      <c r="H27" s="153">
        <v>-2488</v>
      </c>
      <c r="I27" s="153">
        <v>-195</v>
      </c>
      <c r="J27" s="153">
        <v>-2683</v>
      </c>
    </row>
    <row r="28" spans="2:10" x14ac:dyDescent="0.25">
      <c r="B28" s="127" t="s">
        <v>206</v>
      </c>
      <c r="C28" s="125">
        <v>0</v>
      </c>
      <c r="D28" s="125">
        <v>0</v>
      </c>
      <c r="E28" s="125">
        <v>0</v>
      </c>
      <c r="F28" s="125">
        <v>-2488</v>
      </c>
      <c r="G28" s="125">
        <v>26272</v>
      </c>
      <c r="H28" s="125">
        <v>23784</v>
      </c>
      <c r="I28" s="125">
        <v>292</v>
      </c>
      <c r="J28" s="125">
        <v>23492</v>
      </c>
    </row>
    <row r="29" spans="2:10" x14ac:dyDescent="0.25">
      <c r="B29" s="147" t="s">
        <v>207</v>
      </c>
      <c r="C29" s="153"/>
      <c r="D29" s="153"/>
      <c r="E29" s="153"/>
      <c r="F29" s="153"/>
      <c r="G29" s="153"/>
      <c r="H29" s="153"/>
      <c r="I29" s="153"/>
      <c r="J29" s="153"/>
    </row>
    <row r="30" spans="2:10" x14ac:dyDescent="0.25">
      <c r="B30" s="150" t="s">
        <v>185</v>
      </c>
      <c r="C30" s="153">
        <v>0</v>
      </c>
      <c r="D30" s="153">
        <v>0</v>
      </c>
      <c r="E30" s="153">
        <v>0</v>
      </c>
      <c r="F30" s="153">
        <v>0</v>
      </c>
      <c r="G30" s="153">
        <v>-156</v>
      </c>
      <c r="H30" s="153">
        <v>-156</v>
      </c>
      <c r="I30" s="153">
        <v>11</v>
      </c>
      <c r="J30" s="153">
        <v>-145</v>
      </c>
    </row>
    <row r="31" spans="2:10" x14ac:dyDescent="0.25">
      <c r="B31" s="150" t="s">
        <v>208</v>
      </c>
      <c r="C31" s="153">
        <v>0</v>
      </c>
      <c r="D31" s="153">
        <v>-1301</v>
      </c>
      <c r="E31" s="153">
        <v>8850</v>
      </c>
      <c r="F31" s="153">
        <v>-1925</v>
      </c>
      <c r="G31" s="153">
        <v>0</v>
      </c>
      <c r="H31" s="153">
        <v>5624</v>
      </c>
      <c r="I31" s="153">
        <v>0</v>
      </c>
      <c r="J31" s="153">
        <v>5624</v>
      </c>
    </row>
    <row r="32" spans="2:10" x14ac:dyDescent="0.25">
      <c r="B32" s="147" t="s">
        <v>209</v>
      </c>
      <c r="C32" s="153"/>
      <c r="D32" s="153"/>
      <c r="E32" s="153"/>
      <c r="F32" s="153"/>
      <c r="G32" s="153"/>
      <c r="H32" s="153"/>
      <c r="I32" s="153"/>
      <c r="J32" s="153"/>
    </row>
    <row r="33" spans="2:10" x14ac:dyDescent="0.25">
      <c r="B33" s="154" t="s">
        <v>210</v>
      </c>
      <c r="C33" s="153">
        <v>0</v>
      </c>
      <c r="D33" s="153">
        <v>0</v>
      </c>
      <c r="E33" s="153">
        <v>0</v>
      </c>
      <c r="F33" s="153">
        <v>-15717</v>
      </c>
      <c r="G33" s="153">
        <v>15717</v>
      </c>
      <c r="H33" s="155">
        <v>-0.38899999999557622</v>
      </c>
      <c r="I33" s="155">
        <v>0</v>
      </c>
      <c r="J33" s="155">
        <v>-0.38899999999557622</v>
      </c>
    </row>
    <row r="34" spans="2:10" ht="13.8" thickBot="1" x14ac:dyDescent="0.3">
      <c r="B34" s="148" t="s">
        <v>213</v>
      </c>
      <c r="C34" s="126">
        <v>47063.877999999997</v>
      </c>
      <c r="D34" s="126">
        <v>1066848</v>
      </c>
      <c r="E34" s="126">
        <v>-39940</v>
      </c>
      <c r="F34" s="126">
        <v>243034</v>
      </c>
      <c r="G34" s="126">
        <v>-568160</v>
      </c>
      <c r="H34" s="126">
        <v>748846</v>
      </c>
      <c r="I34" s="126">
        <v>2027</v>
      </c>
      <c r="J34" s="126">
        <v>750873</v>
      </c>
    </row>
    <row r="35" spans="2:10" ht="15.6" x14ac:dyDescent="0.25">
      <c r="B35" t="s">
        <v>214</v>
      </c>
    </row>
  </sheetData>
  <pageMargins left="0.7" right="0.7" top="0.75" bottom="0.75" header="0.3" footer="0.3"/>
  <pageSetup orientation="portrait" horizontalDpi="1200" verticalDpi="12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E42"/>
  <sheetViews>
    <sheetView showGridLines="0" topLeftCell="A3" zoomScale="90" zoomScaleNormal="90" workbookViewId="0">
      <selection activeCell="D25" sqref="D25"/>
    </sheetView>
  </sheetViews>
  <sheetFormatPr defaultRowHeight="13.2" x14ac:dyDescent="0.25"/>
  <cols>
    <col min="2" max="2" width="40.109375" bestFit="1" customWidth="1"/>
    <col min="3" max="4" width="11.6640625" customWidth="1"/>
    <col min="5" max="5" width="10.6640625" customWidth="1"/>
  </cols>
  <sheetData>
    <row r="1" spans="2:5" x14ac:dyDescent="0.25">
      <c r="B1" s="1"/>
      <c r="C1" s="1" t="s">
        <v>193</v>
      </c>
      <c r="D1" s="1"/>
      <c r="E1" s="1"/>
    </row>
    <row r="2" spans="2:5" ht="20.399999999999999" x14ac:dyDescent="0.35">
      <c r="B2" s="13" t="s">
        <v>215</v>
      </c>
      <c r="C2" s="1"/>
      <c r="D2" s="1"/>
      <c r="E2" s="1"/>
    </row>
    <row r="3" spans="2:5" x14ac:dyDescent="0.25">
      <c r="B3" s="12" t="s">
        <v>216</v>
      </c>
      <c r="C3" s="1"/>
      <c r="D3" s="1"/>
      <c r="E3" s="1"/>
    </row>
    <row r="4" spans="2:5" ht="13.8" thickBot="1" x14ac:dyDescent="0.3">
      <c r="B4" s="2"/>
      <c r="C4" s="1"/>
      <c r="D4" s="1"/>
      <c r="E4" s="1"/>
    </row>
    <row r="5" spans="2:5" ht="27" thickBot="1" x14ac:dyDescent="0.3">
      <c r="B5" s="48" t="s">
        <v>69</v>
      </c>
      <c r="C5" s="66" t="s">
        <v>85</v>
      </c>
      <c r="D5" s="121" t="s">
        <v>86</v>
      </c>
      <c r="E5" s="1"/>
    </row>
    <row r="6" spans="2:5" x14ac:dyDescent="0.25">
      <c r="B6" s="17" t="s">
        <v>217</v>
      </c>
      <c r="C6" s="168">
        <v>423.2</v>
      </c>
      <c r="D6" s="169">
        <v>466</v>
      </c>
      <c r="E6" s="1"/>
    </row>
    <row r="7" spans="2:5" x14ac:dyDescent="0.25">
      <c r="B7" s="16" t="s">
        <v>8</v>
      </c>
      <c r="C7" s="157">
        <v>172.4</v>
      </c>
      <c r="D7" s="158">
        <v>165</v>
      </c>
      <c r="E7" s="1"/>
    </row>
    <row r="8" spans="2:5" x14ac:dyDescent="0.25">
      <c r="B8" s="39" t="s">
        <v>73</v>
      </c>
      <c r="C8" s="159">
        <v>112.3</v>
      </c>
      <c r="D8" s="160">
        <v>93.7</v>
      </c>
      <c r="E8" s="1"/>
    </row>
    <row r="9" spans="2:5" x14ac:dyDescent="0.25">
      <c r="B9" s="39" t="s">
        <v>27</v>
      </c>
      <c r="C9" s="159">
        <v>60.1</v>
      </c>
      <c r="D9" s="160">
        <v>71.3</v>
      </c>
      <c r="E9" s="1"/>
    </row>
    <row r="10" spans="2:5" x14ac:dyDescent="0.25">
      <c r="B10" s="16" t="s">
        <v>9</v>
      </c>
      <c r="C10" s="157">
        <v>86.7</v>
      </c>
      <c r="D10" s="158">
        <v>80.900000000000006</v>
      </c>
      <c r="E10" s="1"/>
    </row>
    <row r="11" spans="2:5" x14ac:dyDescent="0.25">
      <c r="B11" s="26" t="s">
        <v>218</v>
      </c>
      <c r="C11" s="161">
        <v>164.1</v>
      </c>
      <c r="D11" s="162">
        <v>220.2</v>
      </c>
      <c r="E11" s="1"/>
    </row>
    <row r="12" spans="2:5" x14ac:dyDescent="0.25">
      <c r="B12" s="2"/>
      <c r="C12" s="163"/>
      <c r="D12" s="164"/>
      <c r="E12" s="1"/>
    </row>
    <row r="13" spans="2:5" x14ac:dyDescent="0.25">
      <c r="B13" s="17" t="s">
        <v>219</v>
      </c>
      <c r="C13" s="168">
        <v>423.2</v>
      </c>
      <c r="D13" s="169">
        <v>466</v>
      </c>
      <c r="E13" s="1"/>
    </row>
    <row r="14" spans="2:5" x14ac:dyDescent="0.25">
      <c r="B14" s="16" t="s">
        <v>220</v>
      </c>
      <c r="C14" s="157">
        <v>155.9</v>
      </c>
      <c r="D14" s="158">
        <v>163.6</v>
      </c>
      <c r="E14" s="1"/>
    </row>
    <row r="15" spans="2:5" x14ac:dyDescent="0.25">
      <c r="B15" s="16" t="s">
        <v>221</v>
      </c>
      <c r="C15" s="157">
        <v>120.2</v>
      </c>
      <c r="D15" s="158">
        <v>109.1</v>
      </c>
      <c r="E15" s="1"/>
    </row>
    <row r="16" spans="2:5" x14ac:dyDescent="0.25">
      <c r="B16" s="26" t="s">
        <v>222</v>
      </c>
      <c r="C16" s="161">
        <v>147.1</v>
      </c>
      <c r="D16" s="162">
        <v>193.3</v>
      </c>
      <c r="E16" s="1"/>
    </row>
    <row r="17" spans="1:5" x14ac:dyDescent="0.25">
      <c r="B17" s="39"/>
      <c r="C17" s="159"/>
      <c r="D17" s="160"/>
      <c r="E17" s="1"/>
    </row>
    <row r="18" spans="1:5" x14ac:dyDescent="0.25">
      <c r="B18" s="17" t="s">
        <v>223</v>
      </c>
      <c r="C18" s="168">
        <v>423.2</v>
      </c>
      <c r="D18" s="169">
        <v>466</v>
      </c>
      <c r="E18" s="1"/>
    </row>
    <row r="19" spans="1:5" x14ac:dyDescent="0.25">
      <c r="B19" s="16" t="s">
        <v>220</v>
      </c>
      <c r="C19" s="157">
        <v>169.4</v>
      </c>
      <c r="D19" s="158">
        <v>211.2</v>
      </c>
      <c r="E19" s="1"/>
    </row>
    <row r="20" spans="1:5" x14ac:dyDescent="0.25">
      <c r="B20" s="26" t="s">
        <v>222</v>
      </c>
      <c r="C20" s="161">
        <v>253.8</v>
      </c>
      <c r="D20" s="162">
        <v>254.8</v>
      </c>
      <c r="E20" s="1"/>
    </row>
    <row r="21" spans="1:5" x14ac:dyDescent="0.25">
      <c r="B21" s="39"/>
      <c r="C21" s="159"/>
      <c r="D21" s="160"/>
      <c r="E21" s="1"/>
    </row>
    <row r="22" spans="1:5" x14ac:dyDescent="0.25">
      <c r="B22" s="17" t="s">
        <v>224</v>
      </c>
      <c r="C22" s="168">
        <v>35.6</v>
      </c>
      <c r="D22" s="169">
        <v>15.9</v>
      </c>
      <c r="E22" s="1"/>
    </row>
    <row r="23" spans="1:5" x14ac:dyDescent="0.25">
      <c r="A23" s="49"/>
      <c r="B23" s="16" t="s">
        <v>8</v>
      </c>
      <c r="C23" s="157">
        <v>-19</v>
      </c>
      <c r="D23" s="158">
        <v>-2.1</v>
      </c>
      <c r="E23" s="1"/>
    </row>
    <row r="24" spans="1:5" x14ac:dyDescent="0.25">
      <c r="A24" s="49"/>
      <c r="B24" s="39" t="s">
        <v>73</v>
      </c>
      <c r="C24" s="159">
        <v>-8.6</v>
      </c>
      <c r="D24" s="160">
        <v>-2.6</v>
      </c>
      <c r="E24" s="1"/>
    </row>
    <row r="25" spans="1:5" x14ac:dyDescent="0.25">
      <c r="B25" s="39" t="s">
        <v>70</v>
      </c>
      <c r="C25" s="159">
        <v>-10.5</v>
      </c>
      <c r="D25" s="160">
        <v>0.5</v>
      </c>
      <c r="E25" s="1"/>
    </row>
    <row r="26" spans="1:5" x14ac:dyDescent="0.25">
      <c r="A26" s="49"/>
      <c r="B26" s="16" t="s">
        <v>9</v>
      </c>
      <c r="C26" s="157">
        <v>22.5</v>
      </c>
      <c r="D26" s="158">
        <v>21.3</v>
      </c>
      <c r="E26" s="1"/>
    </row>
    <row r="27" spans="1:5" x14ac:dyDescent="0.25">
      <c r="A27" s="49"/>
      <c r="B27" s="26" t="s">
        <v>218</v>
      </c>
      <c r="C27" s="161">
        <v>32</v>
      </c>
      <c r="D27" s="162">
        <v>-3.3</v>
      </c>
      <c r="E27" s="1"/>
    </row>
    <row r="28" spans="1:5" x14ac:dyDescent="0.25">
      <c r="C28" s="165"/>
      <c r="D28" s="166"/>
      <c r="E28" s="1"/>
    </row>
    <row r="29" spans="1:5" x14ac:dyDescent="0.25">
      <c r="B29" s="17" t="s">
        <v>14</v>
      </c>
      <c r="C29" s="168">
        <v>111.4</v>
      </c>
      <c r="D29" s="169">
        <v>87.6</v>
      </c>
      <c r="E29" s="1"/>
    </row>
    <row r="30" spans="1:5" x14ac:dyDescent="0.25">
      <c r="A30" s="49"/>
      <c r="B30" s="16" t="s">
        <v>8</v>
      </c>
      <c r="C30" s="157">
        <v>43.2</v>
      </c>
      <c r="D30" s="116">
        <v>57.1</v>
      </c>
      <c r="E30" s="1"/>
    </row>
    <row r="31" spans="1:5" x14ac:dyDescent="0.25">
      <c r="A31" s="49"/>
      <c r="B31" s="39" t="s">
        <v>73</v>
      </c>
      <c r="C31" s="115">
        <v>36</v>
      </c>
      <c r="D31" s="116">
        <v>32.5</v>
      </c>
      <c r="E31" s="1"/>
    </row>
    <row r="32" spans="1:5" x14ac:dyDescent="0.25">
      <c r="B32" s="39" t="s">
        <v>70</v>
      </c>
      <c r="C32" s="115">
        <v>7.2</v>
      </c>
      <c r="D32" s="116">
        <v>24.6</v>
      </c>
      <c r="E32" s="1"/>
    </row>
    <row r="33" spans="1:5" x14ac:dyDescent="0.25">
      <c r="A33" s="49"/>
      <c r="B33" s="16" t="s">
        <v>9</v>
      </c>
      <c r="C33" s="157">
        <v>33.1</v>
      </c>
      <c r="D33" s="158">
        <v>29.4</v>
      </c>
      <c r="E33" s="1"/>
    </row>
    <row r="34" spans="1:5" x14ac:dyDescent="0.25">
      <c r="B34" s="26" t="s">
        <v>218</v>
      </c>
      <c r="C34" s="161">
        <v>35.1</v>
      </c>
      <c r="D34" s="162">
        <v>1.1000000000000001</v>
      </c>
      <c r="E34" s="1"/>
    </row>
    <row r="35" spans="1:5" x14ac:dyDescent="0.25">
      <c r="A35" s="49"/>
      <c r="B35" s="2"/>
      <c r="C35" s="168"/>
      <c r="D35" s="169"/>
      <c r="E35" s="1"/>
    </row>
    <row r="36" spans="1:5" x14ac:dyDescent="0.25">
      <c r="B36" s="17" t="s">
        <v>225</v>
      </c>
      <c r="C36" s="168">
        <v>35.6</v>
      </c>
      <c r="D36" s="169">
        <v>15.9</v>
      </c>
      <c r="E36" s="1"/>
    </row>
    <row r="37" spans="1:5" x14ac:dyDescent="0.25">
      <c r="A37" s="49"/>
      <c r="B37" s="16" t="s">
        <v>226</v>
      </c>
      <c r="C37" s="157">
        <v>-3.8</v>
      </c>
      <c r="D37" s="158">
        <v>-3.3</v>
      </c>
      <c r="E37" s="1"/>
    </row>
    <row r="38" spans="1:5" x14ac:dyDescent="0.25">
      <c r="A38" s="49"/>
      <c r="B38" s="16" t="s">
        <v>65</v>
      </c>
      <c r="C38" s="157">
        <v>0</v>
      </c>
      <c r="D38" s="158">
        <v>-168.7</v>
      </c>
      <c r="E38" s="1"/>
    </row>
    <row r="39" spans="1:5" x14ac:dyDescent="0.25">
      <c r="A39" s="49"/>
      <c r="B39" s="16" t="s">
        <v>94</v>
      </c>
      <c r="C39" s="157">
        <v>-0.4</v>
      </c>
      <c r="D39" s="158">
        <v>-1</v>
      </c>
      <c r="E39" s="1"/>
    </row>
    <row r="40" spans="1:5" x14ac:dyDescent="0.25">
      <c r="B40" s="16" t="s">
        <v>227</v>
      </c>
      <c r="C40" s="157">
        <v>-0.2</v>
      </c>
      <c r="D40" s="158">
        <v>1.9</v>
      </c>
      <c r="E40" s="1"/>
    </row>
    <row r="41" spans="1:5" x14ac:dyDescent="0.25">
      <c r="B41" s="26" t="s">
        <v>96</v>
      </c>
      <c r="C41" s="161">
        <v>0.3</v>
      </c>
      <c r="D41" s="162">
        <v>0.4</v>
      </c>
      <c r="E41" s="1"/>
    </row>
    <row r="42" spans="1:5" ht="13.8" thickBot="1" x14ac:dyDescent="0.3">
      <c r="A42" s="49"/>
      <c r="B42" s="7" t="s">
        <v>97</v>
      </c>
      <c r="C42" s="167">
        <v>31.4</v>
      </c>
      <c r="D42" s="170">
        <v>-154.79999999999998</v>
      </c>
      <c r="E42" s="1"/>
    </row>
  </sheetData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B1:N14"/>
  <sheetViews>
    <sheetView showGridLines="0" zoomScale="90" zoomScaleNormal="90" workbookViewId="0">
      <selection activeCell="C7" sqref="C7"/>
    </sheetView>
  </sheetViews>
  <sheetFormatPr defaultColWidth="9.109375" defaultRowHeight="13.2" x14ac:dyDescent="0.25"/>
  <cols>
    <col min="2" max="2" width="55.5546875" bestFit="1" customWidth="1"/>
    <col min="3" max="5" width="10.6640625" customWidth="1"/>
  </cols>
  <sheetData>
    <row r="1" spans="2:14" x14ac:dyDescent="0.25">
      <c r="B1" s="1"/>
      <c r="C1" s="1" t="s">
        <v>193</v>
      </c>
      <c r="D1" s="1"/>
      <c r="E1" s="1"/>
    </row>
    <row r="2" spans="2:14" ht="20.399999999999999" x14ac:dyDescent="0.35">
      <c r="B2" s="13" t="s">
        <v>228</v>
      </c>
      <c r="C2" s="1"/>
      <c r="D2" s="1"/>
      <c r="E2" s="1"/>
    </row>
    <row r="3" spans="2:14" x14ac:dyDescent="0.25">
      <c r="B3" s="12" t="s">
        <v>195</v>
      </c>
      <c r="C3" s="1"/>
      <c r="D3" s="1"/>
      <c r="E3" s="1"/>
    </row>
    <row r="4" spans="2:14" ht="13.8" thickBot="1" x14ac:dyDescent="0.3">
      <c r="B4" s="2"/>
      <c r="C4" s="1"/>
      <c r="D4" s="1"/>
      <c r="E4" s="1"/>
    </row>
    <row r="5" spans="2:14" ht="27" thickBot="1" x14ac:dyDescent="0.3">
      <c r="B5" s="48"/>
      <c r="C5" s="66" t="s">
        <v>85</v>
      </c>
      <c r="D5" s="121" t="s">
        <v>86</v>
      </c>
      <c r="E5" s="1"/>
    </row>
    <row r="6" spans="2:14" x14ac:dyDescent="0.25">
      <c r="B6" s="17" t="s">
        <v>229</v>
      </c>
      <c r="C6" s="19"/>
      <c r="D6" s="18"/>
      <c r="E6" s="1"/>
    </row>
    <row r="7" spans="2:14" x14ac:dyDescent="0.25">
      <c r="B7" s="64" t="s">
        <v>62</v>
      </c>
      <c r="C7" s="19">
        <v>26272</v>
      </c>
      <c r="D7" s="18">
        <v>-158447</v>
      </c>
      <c r="E7" s="1"/>
    </row>
    <row r="8" spans="2:14" x14ac:dyDescent="0.25">
      <c r="B8" s="16"/>
      <c r="C8" s="19"/>
      <c r="D8" s="18"/>
      <c r="E8" s="1"/>
    </row>
    <row r="9" spans="2:14" x14ac:dyDescent="0.25">
      <c r="B9" s="17" t="s">
        <v>230</v>
      </c>
      <c r="C9" s="19"/>
      <c r="D9" s="18"/>
      <c r="E9" s="1"/>
    </row>
    <row r="10" spans="2:14" x14ac:dyDescent="0.25">
      <c r="B10" s="16" t="s">
        <v>231</v>
      </c>
      <c r="C10" s="19">
        <v>230615</v>
      </c>
      <c r="D10" s="18">
        <v>233749</v>
      </c>
      <c r="E10" s="1"/>
    </row>
    <row r="11" spans="2:14" x14ac:dyDescent="0.25">
      <c r="B11" s="16"/>
      <c r="C11" s="19"/>
      <c r="D11" s="18"/>
      <c r="E11" s="1"/>
    </row>
    <row r="12" spans="2:14" x14ac:dyDescent="0.25">
      <c r="B12" s="17" t="s">
        <v>232</v>
      </c>
      <c r="C12" s="19"/>
      <c r="D12" s="18"/>
      <c r="E12" s="1"/>
    </row>
    <row r="13" spans="2:14" x14ac:dyDescent="0.25">
      <c r="B13" s="16" t="s">
        <v>233</v>
      </c>
      <c r="C13" s="19">
        <v>2159</v>
      </c>
      <c r="D13" s="18">
        <v>3771</v>
      </c>
      <c r="E13" s="1"/>
    </row>
    <row r="14" spans="2:14" s="49" customFormat="1" ht="13.8" thickBot="1" x14ac:dyDescent="0.3">
      <c r="B14" s="171" t="s">
        <v>234</v>
      </c>
      <c r="C14" s="172">
        <v>232774</v>
      </c>
      <c r="D14" s="173">
        <v>237520</v>
      </c>
      <c r="E14" s="1"/>
      <c r="F14"/>
      <c r="G14"/>
      <c r="H14"/>
      <c r="I14"/>
      <c r="K14"/>
      <c r="L14"/>
      <c r="M14"/>
      <c r="N14"/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1e77aff3-56fb-459a-8532-f6248deba525">
      <UserInfo>
        <DisplayName>Megan Daniell</DisplayName>
        <AccountId>7302</AccountId>
        <AccountType/>
      </UserInfo>
    </SharedWithUser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CC61E64A2137D419E8EBAD98D0B5B6C" ma:contentTypeVersion="0" ma:contentTypeDescription="Create a new document." ma:contentTypeScope="" ma:versionID="2c858a3dc3bbce62e44ff75e5253ade7">
  <xsd:schema xmlns:xsd="http://www.w3.org/2001/XMLSchema" xmlns:xs="http://www.w3.org/2001/XMLSchema" xmlns:p="http://schemas.microsoft.com/office/2006/metadata/properties" xmlns:ns2="FE16C857-72D4-4591-B366-303DC847520F" xmlns:ns3="1e77aff3-56fb-459a-8532-f6248deba525" targetNamespace="http://schemas.microsoft.com/office/2006/metadata/properties" ma:root="true" ma:fieldsID="849010352715f05bd058d12e24a8beae" ns2:_="" ns3:_="">
    <xsd:import namespace="FE16C857-72D4-4591-B366-303DC847520F"/>
    <xsd:import namespace="1e77aff3-56fb-459a-8532-f6248deba52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16C857-72D4-4591-B366-303DC847520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77aff3-56fb-459a-8532-f6248deba52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DDAA978-9335-40F9-B58A-E9D97B737C1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4A58EE3-5D24-433F-BBCE-F07CEA8EDB69}">
  <ds:schemaRefs>
    <ds:schemaRef ds:uri="FE16C857-72D4-4591-B366-303DC847520F"/>
    <ds:schemaRef ds:uri="http://purl.org/dc/elements/1.1/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purl.org/dc/dcmitype/"/>
    <ds:schemaRef ds:uri="http://www.w3.org/XML/1998/namespace"/>
    <ds:schemaRef ds:uri="http://schemas.microsoft.com/office/2006/metadata/properties"/>
    <ds:schemaRef ds:uri="1e77aff3-56fb-459a-8532-f6248deba525"/>
  </ds:schemaRefs>
</ds:datastoreItem>
</file>

<file path=customXml/itemProps3.xml><?xml version="1.0" encoding="utf-8"?>
<ds:datastoreItem xmlns:ds="http://schemas.openxmlformats.org/officeDocument/2006/customXml" ds:itemID="{4519B421-E624-49D3-A55E-A256ABB9BC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E16C857-72D4-4591-B366-303DC847520F"/>
    <ds:schemaRef ds:uri="1e77aff3-56fb-459a-8532-f6248deba52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23</vt:i4>
      </vt:variant>
    </vt:vector>
  </HeadingPairs>
  <TitlesOfParts>
    <vt:vector size="36" baseType="lpstr">
      <vt:lpstr>Cover</vt:lpstr>
      <vt:lpstr>1. Key figures table</vt:lpstr>
      <vt:lpstr>2. Cons Stat of Income</vt:lpstr>
      <vt:lpstr>3. Cons Stat of Comp Income</vt:lpstr>
      <vt:lpstr>4. Cons Balance Sheet</vt:lpstr>
      <vt:lpstr>5. Cons Stat of CF</vt:lpstr>
      <vt:lpstr>6. Cons Stat of Chang in Equity</vt:lpstr>
      <vt:lpstr>7. Segment reporting</vt:lpstr>
      <vt:lpstr>8. Earnings per share</vt:lpstr>
      <vt:lpstr>9. Shareholders’ equity</vt:lpstr>
      <vt:lpstr>10. Stat of Income (Q)</vt:lpstr>
      <vt:lpstr>11. Balance Sheet (Q)</vt:lpstr>
      <vt:lpstr>12. CF (Q)</vt:lpstr>
      <vt:lpstr>'4. Cons Balance Sheet'!Consolidated_condensed_balance_sheet</vt:lpstr>
      <vt:lpstr>Consolidated_condensed_BS</vt:lpstr>
      <vt:lpstr>'10. Stat of Income (Q)'!Consolidated_condensed_statement_of_income</vt:lpstr>
      <vt:lpstr>'11. Balance Sheet (Q)'!Consolidated_condensed_statement_of_income</vt:lpstr>
      <vt:lpstr>'2. Cons Stat of Income'!Consolidated_condensed_statement_of_income</vt:lpstr>
      <vt:lpstr>'12. CF (Q)'!Consolidated_condensed_statements_of_cash_flows</vt:lpstr>
      <vt:lpstr>'5. Cons Stat of CF'!Consolidated_condensed_statements_of_cash_flows</vt:lpstr>
      <vt:lpstr>'1. Key figures table'!Key_figures</vt:lpstr>
      <vt:lpstr>'1. Key figures table'!Print_Area</vt:lpstr>
      <vt:lpstr>'10. Stat of Income (Q)'!Print_Area</vt:lpstr>
      <vt:lpstr>'11. Balance Sheet (Q)'!Print_Area</vt:lpstr>
      <vt:lpstr>'12. CF (Q)'!Print_Area</vt:lpstr>
      <vt:lpstr>'2. Cons Stat of Income'!Print_Area</vt:lpstr>
      <vt:lpstr>'4. Cons Balance Sheet'!Print_Area</vt:lpstr>
      <vt:lpstr>'5. Cons Stat of CF'!Print_Area</vt:lpstr>
      <vt:lpstr>Cover!Print_Area</vt:lpstr>
      <vt:lpstr>'1. Key figures table'!Print_Titles</vt:lpstr>
      <vt:lpstr>'10. Stat of Income (Q)'!Table_1Income</vt:lpstr>
      <vt:lpstr>'11. Balance Sheet (Q)'!Table_1Income</vt:lpstr>
      <vt:lpstr>'12. CF (Q)'!Table_1Income</vt:lpstr>
      <vt:lpstr>'2. Cons Stat of Income'!Table_1Income</vt:lpstr>
      <vt:lpstr>'4. Cons Balance Sheet'!Table_1Income</vt:lpstr>
      <vt:lpstr>'5. Cons Stat of CF'!Table_1Income</vt:lpstr>
    </vt:vector>
  </TitlesOfParts>
  <Manager/>
  <Company>Tangelo Software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Bisera Grubesic</dc:creator>
  <cp:keywords/>
  <dc:description/>
  <cp:lastModifiedBy>Lara Jaerndal</cp:lastModifiedBy>
  <cp:revision/>
  <dcterms:created xsi:type="dcterms:W3CDTF">2014-01-10T15:24:48Z</dcterms:created>
  <dcterms:modified xsi:type="dcterms:W3CDTF">2018-08-07T08:52:55Z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1. ExcelTables_WEBSITE_Q3 2015.xlsx</vt:lpwstr>
  </property>
  <property fmtid="{D5CDD505-2E9C-101B-9397-08002B2CF9AE}" pid="3" name="ContentTypeId">
    <vt:lpwstr>0x0101002CC61E64A2137D419E8EBAD98D0B5B6C</vt:lpwstr>
  </property>
  <property fmtid="{D5CDD505-2E9C-101B-9397-08002B2CF9AE}" pid="4" name="Order">
    <vt:r8>100</vt:r8>
  </property>
</Properties>
</file>