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95" windowWidth="18195" windowHeight="6885" tabRatio="896"/>
  </bookViews>
  <sheets>
    <sheet name="Cover" sheetId="3" r:id="rId1"/>
    <sheet name="1. Key figures table" sheetId="7" r:id="rId2"/>
    <sheet name="2. Cons Stat of Income" sheetId="8" r:id="rId3"/>
    <sheet name="3. Cons Balance Sheet" sheetId="9" r:id="rId4"/>
    <sheet name="4. Cons Stat of CF" sheetId="10" r:id="rId5"/>
    <sheet name="5. Stat of Income (Q)" sheetId="11" r:id="rId6"/>
    <sheet name="6. Balance Sheet (Q)" sheetId="12" r:id="rId7"/>
    <sheet name="7. CF (Q)" sheetId="13" r:id="rId8"/>
  </sheets>
  <definedNames>
    <definedName name="_ftn1" localSheetId="4">'4. Cons Stat of CF'!#REF!</definedName>
    <definedName name="_ftn1" localSheetId="7">'7. CF (Q)'!#REF!</definedName>
    <definedName name="_ftnref1" localSheetId="4">'4. Cons Stat of CF'!#REF!</definedName>
    <definedName name="_ftnref1" localSheetId="7">'7. CF (Q)'!#REF!</definedName>
    <definedName name="Consolidated_condensed_balance_sheet" localSheetId="3">'3. Cons Balance Sheet'!$B$5:$F$45</definedName>
    <definedName name="Consolidated_condensed_BS">'6. Balance Sheet (Q)'!$B$5:$H$33</definedName>
    <definedName name="Consolidated_condensed_statement_of_income" localSheetId="2">'2. Cons Stat of Income'!$B$5:$F$35</definedName>
    <definedName name="Consolidated_condensed_statement_of_income" localSheetId="5">'5. Stat of Income (Q)'!$B$5:$H$35</definedName>
    <definedName name="Consolidated_condensed_statement_of_income" localSheetId="6">'6. Balance Sheet (Q)'!$B$5:$H$19</definedName>
    <definedName name="Consolidated_condensed_statements_of_cash_flows" localSheetId="4">'4. Cons Stat of CF'!$B$5:$H$37</definedName>
    <definedName name="Consolidated_condensed_statements_of_cash_flows" localSheetId="7">'7. CF (Q)'!$B$5:$H$22</definedName>
    <definedName name="FX_rate">#REF!</definedName>
    <definedName name="Key_figures" localSheetId="1">'1. Key figures table'!$B$5:$H$21</definedName>
    <definedName name="_xlnm.Print_Area" localSheetId="1">'1. Key figures table'!$B$2:$H$102</definedName>
    <definedName name="_xlnm.Print_Area" localSheetId="2">'2. Cons Stat of Income'!$B$2:$F$36</definedName>
    <definedName name="_xlnm.Print_Area" localSheetId="3">'3. Cons Balance Sheet'!$B$2:$F$46</definedName>
    <definedName name="_xlnm.Print_Area" localSheetId="4">'4. Cons Stat of CF'!$B$2:$H$39</definedName>
    <definedName name="_xlnm.Print_Area" localSheetId="5">'5. Stat of Income (Q)'!$B$2:$L$37</definedName>
    <definedName name="_xlnm.Print_Area" localSheetId="6">'6. Balance Sheet (Q)'!$B$2:$H$35</definedName>
    <definedName name="_xlnm.Print_Area" localSheetId="7">'7. CF (Q)'!$B$2:$L$23</definedName>
    <definedName name="_xlnm.Print_Area" localSheetId="0">Cover!$B$2:$R$44</definedName>
    <definedName name="_xlnm.Print_Titles" localSheetId="1">'1. Key figures table'!$2:$3</definedName>
    <definedName name="Table_1Income" localSheetId="1">'1. Key figures table'!#REF!</definedName>
    <definedName name="Table_1Income" localSheetId="2">'2. Cons Stat of Income'!$B$5:$F$35</definedName>
    <definedName name="Table_1Income" localSheetId="3">'3. Cons Balance Sheet'!$B$5:$F$45</definedName>
    <definedName name="Table_1Income" localSheetId="4">'4. Cons Stat of CF'!$B$5:$H$37</definedName>
    <definedName name="Table_1Income" localSheetId="5">'5. Stat of Income (Q)'!$B$5:$H$35</definedName>
    <definedName name="Table_1Income" localSheetId="6">'6. Balance Sheet (Q)'!$B$5:$H$19</definedName>
    <definedName name="Table_1Income" localSheetId="7">'7. CF (Q)'!$B$5:$H$22</definedName>
    <definedName name="Table_1Income">#REF!</definedName>
    <definedName name="Table_2Income" localSheetId="1">'1. Key figures table'!#REF!</definedName>
    <definedName name="Table_2Income" localSheetId="2">'2. Cons Stat of Income'!#REF!</definedName>
    <definedName name="Table_2Income" localSheetId="3">'3. Cons Balance Sheet'!#REF!</definedName>
    <definedName name="Table_2Income" localSheetId="4">'4. Cons Stat of CF'!#REF!</definedName>
    <definedName name="Table_2Income" localSheetId="5">'5. Stat of Income (Q)'!#REF!</definedName>
    <definedName name="Table_2Income" localSheetId="6">'6. Balance Sheet (Q)'!#REF!</definedName>
    <definedName name="Table_2Income" localSheetId="7">'7. CF (Q)'!#REF!</definedName>
    <definedName name="Table_2Income">#REF!</definedName>
  </definedNames>
  <calcPr calcId="145621"/>
</workbook>
</file>

<file path=xl/calcChain.xml><?xml version="1.0" encoding="utf-8"?>
<calcChain xmlns="http://schemas.openxmlformats.org/spreadsheetml/2006/main">
  <c r="H30" i="12" l="1"/>
  <c r="H28" i="12"/>
  <c r="H15" i="12" l="1"/>
  <c r="J20" i="13"/>
  <c r="H20" i="13" l="1"/>
  <c r="J22" i="13" l="1"/>
  <c r="H6" i="11"/>
  <c r="H7" i="11"/>
  <c r="H8" i="11"/>
  <c r="H10" i="11"/>
  <c r="H11" i="11"/>
  <c r="H12" i="11"/>
  <c r="H13" i="11"/>
  <c r="H14" i="11"/>
  <c r="H16" i="11"/>
  <c r="H18" i="11" s="1"/>
  <c r="H30" i="11" s="1"/>
  <c r="H20" i="11"/>
  <c r="H21" i="11"/>
  <c r="H22" i="11"/>
  <c r="H23" i="11"/>
  <c r="H25" i="11"/>
  <c r="H26" i="11"/>
  <c r="H29" i="11"/>
  <c r="H31" i="11"/>
  <c r="H34" i="11"/>
  <c r="H35" i="11"/>
  <c r="H22" i="13" l="1"/>
  <c r="H33" i="12"/>
  <c r="H29" i="12"/>
  <c r="H27" i="12"/>
  <c r="H25" i="12"/>
  <c r="H24" i="12"/>
  <c r="H22" i="12"/>
  <c r="H19" i="12"/>
  <c r="H17" i="12"/>
  <c r="H16" i="12"/>
  <c r="H14" i="12"/>
  <c r="H11" i="12"/>
  <c r="H10" i="12"/>
  <c r="H9" i="12"/>
  <c r="H8" i="12"/>
  <c r="H31" i="12" l="1"/>
  <c r="J18" i="13"/>
  <c r="J16" i="13"/>
  <c r="J15" i="13"/>
  <c r="J14" i="13"/>
  <c r="J13" i="13"/>
  <c r="J11" i="13"/>
  <c r="J10" i="13"/>
  <c r="J9" i="13"/>
  <c r="J8" i="13"/>
  <c r="J7" i="13"/>
  <c r="J6" i="13"/>
  <c r="J35" i="11"/>
  <c r="J34" i="11"/>
  <c r="J31" i="11"/>
  <c r="J29" i="11"/>
  <c r="J26" i="11"/>
  <c r="J25" i="11"/>
  <c r="J23" i="11"/>
  <c r="J22" i="11"/>
  <c r="J21" i="11"/>
  <c r="J20" i="11"/>
  <c r="J16" i="11"/>
  <c r="J18" i="11" s="1"/>
  <c r="J14" i="11"/>
  <c r="J13" i="11"/>
  <c r="J12" i="11"/>
  <c r="J11" i="11"/>
  <c r="J10" i="11"/>
  <c r="J8" i="11"/>
  <c r="J7" i="11"/>
  <c r="J6" i="11"/>
  <c r="J30" i="11" l="1"/>
  <c r="H18" i="13"/>
  <c r="H16" i="13"/>
  <c r="H15" i="13"/>
  <c r="H14" i="13"/>
  <c r="H13" i="13"/>
  <c r="H11" i="13"/>
  <c r="H10" i="13"/>
  <c r="H9" i="13"/>
  <c r="H8" i="13"/>
  <c r="H7" i="13"/>
  <c r="H6" i="13"/>
</calcChain>
</file>

<file path=xl/sharedStrings.xml><?xml version="1.0" encoding="utf-8"?>
<sst xmlns="http://schemas.openxmlformats.org/spreadsheetml/2006/main" count="340" uniqueCount="205">
  <si>
    <t>GROSS RESULT</t>
  </si>
  <si>
    <t>Research and development expenses</t>
  </si>
  <si>
    <t>Amortisation of technology and databases</t>
  </si>
  <si>
    <t>Marketing expenses</t>
  </si>
  <si>
    <t>Selling, general and administrative expenses</t>
  </si>
  <si>
    <t>TOTAL OPERATING EXPENSES</t>
  </si>
  <si>
    <t>OPERATING RESULT</t>
  </si>
  <si>
    <t>RESULT BEFORE TAX</t>
  </si>
  <si>
    <t>NET RESULT</t>
  </si>
  <si>
    <r>
      <t xml:space="preserve">EARNINGS PER SHARE </t>
    </r>
    <r>
      <rPr>
        <sz val="10"/>
        <rFont val="Arial"/>
        <family val="2"/>
      </rPr>
      <t>(in €)</t>
    </r>
  </si>
  <si>
    <t>Gross margin</t>
  </si>
  <si>
    <t>Automotive</t>
  </si>
  <si>
    <t>Licensing</t>
  </si>
  <si>
    <t>Diluted EPS</t>
  </si>
  <si>
    <r>
      <t>Diluted Adjusted EPS</t>
    </r>
    <r>
      <rPr>
        <vertAlign val="superscript"/>
        <sz val="10"/>
        <rFont val="Arial"/>
        <family val="2"/>
      </rPr>
      <t>1</t>
    </r>
  </si>
  <si>
    <t>REVENUE</t>
  </si>
  <si>
    <t>Interest result</t>
  </si>
  <si>
    <t>Other financial result</t>
  </si>
  <si>
    <t>Result of associates</t>
  </si>
  <si>
    <t>Attributable to:</t>
  </si>
  <si>
    <t>- Non-controlling interests</t>
  </si>
  <si>
    <t>- Equity holders of the parent</t>
  </si>
  <si>
    <t xml:space="preserve">Consumer </t>
  </si>
  <si>
    <t>EBITDA</t>
  </si>
  <si>
    <t>EBITDA margin</t>
  </si>
  <si>
    <t>EBIT margin</t>
  </si>
  <si>
    <t>EBIT</t>
  </si>
  <si>
    <t>Key figures</t>
  </si>
  <si>
    <t>Consolidated condensed statement of income</t>
  </si>
  <si>
    <t>Basic number of shares (in thousands)</t>
  </si>
  <si>
    <t>Diluted number of shares (in thousands)</t>
  </si>
  <si>
    <t>Consolidated condensed balance sheet</t>
  </si>
  <si>
    <t>ASSETS</t>
  </si>
  <si>
    <t>NON-CURRENT ASSETS</t>
  </si>
  <si>
    <t>Goodwill</t>
  </si>
  <si>
    <t>Other intangible assets</t>
  </si>
  <si>
    <t>Property, plant and equipment</t>
  </si>
  <si>
    <t>Deferred tax assets</t>
  </si>
  <si>
    <t>Investments in associates</t>
  </si>
  <si>
    <t>CURRENT ASSETS</t>
  </si>
  <si>
    <t>Inventories</t>
  </si>
  <si>
    <t>Trade receivables</t>
  </si>
  <si>
    <t>Other receivables and prepayments</t>
  </si>
  <si>
    <t>Other financial assets</t>
  </si>
  <si>
    <t>Cash and cash equivalents</t>
  </si>
  <si>
    <t>TOTAL NON-CURRENT ASSETS</t>
  </si>
  <si>
    <t>TOTAL CURRENT ASSETS</t>
  </si>
  <si>
    <t>TOTAL ASSETS</t>
  </si>
  <si>
    <t>EQUITY AND LIABILITIES</t>
  </si>
  <si>
    <t>Share capital</t>
  </si>
  <si>
    <t>Share premium</t>
  </si>
  <si>
    <t>Other reserves</t>
  </si>
  <si>
    <t>Accumulated deficit</t>
  </si>
  <si>
    <t>Non-controlling interests</t>
  </si>
  <si>
    <t>EQUITY ATTRIBUTABLE TO EQUITY HOLDERS OF THE PARENT</t>
  </si>
  <si>
    <t>TOTAL EQUITY</t>
  </si>
  <si>
    <t>Borrowings</t>
  </si>
  <si>
    <t>Deferred tax liability</t>
  </si>
  <si>
    <t>Provisions</t>
  </si>
  <si>
    <t>Deferred revenue</t>
  </si>
  <si>
    <t>TOTAL NON-CURRENT LIABILITIES</t>
  </si>
  <si>
    <t>Trade payables</t>
  </si>
  <si>
    <t>TOTAL CURRENT LIABILITIES</t>
  </si>
  <si>
    <t>TOTAL EQUITY AND LIABILITIES</t>
  </si>
  <si>
    <t>Consolidated condensed statements of cash flows</t>
  </si>
  <si>
    <t>Operating result</t>
  </si>
  <si>
    <t>Depreciation and amortisation</t>
  </si>
  <si>
    <t>Change in provisions</t>
  </si>
  <si>
    <t>Equity-settled stock compensation expenses</t>
  </si>
  <si>
    <t>Changes in working capital:</t>
  </si>
  <si>
    <t>Change in inventories</t>
  </si>
  <si>
    <t>Change in receivables and prepayments</t>
  </si>
  <si>
    <t>Interest received</t>
  </si>
  <si>
    <t>CASH FLOWS FROM OPERATING ACTIVITIES</t>
  </si>
  <si>
    <t>CASH GENERATED FROM OPERATIONS</t>
  </si>
  <si>
    <t>Investments in intangible assets</t>
  </si>
  <si>
    <t>Investments in property, plant and equipment</t>
  </si>
  <si>
    <t>Proceeds on issue of ordinary shares</t>
  </si>
  <si>
    <t>CASH AND CASH EQUIVALENTS AT THE END OF PERIOD</t>
  </si>
  <si>
    <t>Other non-current assets</t>
  </si>
  <si>
    <t>Receivables, prepayments &amp; derivatives</t>
  </si>
  <si>
    <t>Non-current borrowings</t>
  </si>
  <si>
    <t>Current borrowings</t>
  </si>
  <si>
    <t>TOTAL LIABILITIES</t>
  </si>
  <si>
    <t>Other</t>
  </si>
  <si>
    <r>
      <t xml:space="preserve">DATA PER SHARE </t>
    </r>
    <r>
      <rPr>
        <sz val="10"/>
        <rFont val="Arial"/>
        <family val="2"/>
      </rPr>
      <t xml:space="preserve">(in €) </t>
    </r>
  </si>
  <si>
    <t>MARGINS</t>
  </si>
  <si>
    <t>Basic</t>
  </si>
  <si>
    <t>Diluted</t>
  </si>
  <si>
    <t>NET INCREASE/(DECREASE) IN CASH AND CASH EQUIVALENTS</t>
  </si>
  <si>
    <t>Effect of exchange rate changes on cash balances held in foreign currencies</t>
  </si>
  <si>
    <t>Cost of sales</t>
  </si>
  <si>
    <t>EARNINGS PER SHARE (in €)</t>
  </si>
  <si>
    <t>CASH FLOWS FROM INVESTING ACTIVITIES</t>
  </si>
  <si>
    <t>CASH FLOWS FROM FINANCING ACTIVITIES</t>
  </si>
  <si>
    <t>Telematics</t>
  </si>
  <si>
    <t>Corporate income taxes (paid)/received</t>
  </si>
  <si>
    <t>Hardware revenue</t>
  </si>
  <si>
    <t>Subscription revenue</t>
  </si>
  <si>
    <t>Total Telematics revenue</t>
  </si>
  <si>
    <t>Financial gains/(losses)</t>
  </si>
  <si>
    <r>
      <t>Change in liabilities (excluding provisions)</t>
    </r>
    <r>
      <rPr>
        <vertAlign val="superscript"/>
        <sz val="10"/>
        <rFont val="Arial"/>
        <family val="2"/>
      </rPr>
      <t>1</t>
    </r>
  </si>
  <si>
    <t>Net result attributed to equity holders</t>
  </si>
  <si>
    <t>Last six quarters</t>
  </si>
  <si>
    <r>
      <t>y.o.y. change</t>
    </r>
    <r>
      <rPr>
        <b/>
        <vertAlign val="superscript"/>
        <sz val="10"/>
        <rFont val="Arial"/>
        <family val="2"/>
      </rPr>
      <t>1</t>
    </r>
  </si>
  <si>
    <t>Accruals and other liabilities</t>
  </si>
  <si>
    <t>Cash and cash equivalents at the beginning of period</t>
  </si>
  <si>
    <t>Revenue</t>
  </si>
  <si>
    <t>Interest (paid)</t>
  </si>
  <si>
    <r>
      <t>y.o.y. change</t>
    </r>
    <r>
      <rPr>
        <b/>
        <vertAlign val="superscript"/>
        <sz val="10"/>
        <rFont val="Arial"/>
        <family val="2"/>
      </rPr>
      <t>2</t>
    </r>
  </si>
  <si>
    <t>Q2 '15</t>
  </si>
  <si>
    <t>OPERATING RESULT (EBIT)</t>
  </si>
  <si>
    <t>Income tax gain / (charge)</t>
  </si>
  <si>
    <t>Net cash</t>
  </si>
  <si>
    <r>
      <t>Changes in working capital</t>
    </r>
    <r>
      <rPr>
        <vertAlign val="superscript"/>
        <sz val="10"/>
        <rFont val="Arial"/>
        <family val="2"/>
      </rPr>
      <t>1</t>
    </r>
  </si>
  <si>
    <t>ADJUSTED NET RESULT</t>
  </si>
  <si>
    <t>EPS - fully diluted</t>
  </si>
  <si>
    <r>
      <t>Adjusted EPS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- fully diluted</t>
    </r>
  </si>
  <si>
    <t>Consumer</t>
  </si>
  <si>
    <t>Consumer products</t>
  </si>
  <si>
    <t>Automotive hardware</t>
  </si>
  <si>
    <t>Total Consumer revenue</t>
  </si>
  <si>
    <t>Key PND market data</t>
  </si>
  <si>
    <r>
      <t>Europe</t>
    </r>
    <r>
      <rPr>
        <u/>
        <vertAlign val="superscript"/>
        <sz val="10"/>
        <rFont val="Arial"/>
        <family val="2"/>
      </rPr>
      <t>2</t>
    </r>
  </si>
  <si>
    <t>Market size (# units sold in millions)</t>
  </si>
  <si>
    <t xml:space="preserve">TomTom market share </t>
  </si>
  <si>
    <t>North America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</si>
  <si>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Change percentages are based on non-rounded figures.</t>
    </r>
  </si>
  <si>
    <t>Total revenue</t>
  </si>
  <si>
    <t xml:space="preserve">Depreciation and amortisation </t>
  </si>
  <si>
    <t>Of which acquisition-related amortisation</t>
  </si>
  <si>
    <t>Net result</t>
  </si>
  <si>
    <t xml:space="preserve">Net result </t>
  </si>
  <si>
    <t>Tax effect of adjustments</t>
  </si>
  <si>
    <t>Adjusted net result</t>
  </si>
  <si>
    <t>Adjusted EPS, € fully diluted</t>
  </si>
  <si>
    <r>
      <t>Hardware and other services revenue</t>
    </r>
    <r>
      <rPr>
        <sz val="10"/>
        <rFont val="Verdana"/>
        <family val="2"/>
      </rPr>
      <t>²</t>
    </r>
  </si>
  <si>
    <t>Monthly subscription ARPU (€)</t>
  </si>
  <si>
    <t>Subscriber installed base (# in thousands)</t>
  </si>
  <si>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Other services revenue comprises installation services and separately purchased traffic service and/or map content.</t>
    </r>
  </si>
  <si>
    <t>Revenue split by type</t>
  </si>
  <si>
    <t>Gross result</t>
  </si>
  <si>
    <t xml:space="preserve">Gross margin </t>
  </si>
  <si>
    <t xml:space="preserve">EBIT margin </t>
  </si>
  <si>
    <t>P&amp;L RATES IN €</t>
  </si>
  <si>
    <t>US dollar</t>
  </si>
  <si>
    <t>GB pound</t>
  </si>
  <si>
    <t>Change in non-controlling interest</t>
  </si>
  <si>
    <t>Change in utilisation of credit facility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</si>
  <si>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Earnings per fully diluted share count adjusted for acquisition-related amortisation on a post-tax basis.</t>
    </r>
  </si>
  <si>
    <t>(in € millions, unless stated otherwise)</t>
  </si>
  <si>
    <t>(in € millions)</t>
  </si>
  <si>
    <t>(in € thousands)</t>
  </si>
  <si>
    <t>¹Earnings per share adjusted for acquisition-related amortisation on a post-tax basis.</t>
  </si>
  <si>
    <t>Q3 '15</t>
  </si>
  <si>
    <t>YTD '15</t>
  </si>
  <si>
    <t>Q3 '15
Unaudited</t>
  </si>
  <si>
    <t>YTD '15
Unaudited</t>
  </si>
  <si>
    <t>FX sensitivity</t>
  </si>
  <si>
    <t>Q3 '16</t>
  </si>
  <si>
    <t>YTD '16</t>
  </si>
  <si>
    <t>Third quarter results 2016</t>
  </si>
  <si>
    <r>
      <t xml:space="preserve">Q3 '16
</t>
    </r>
    <r>
      <rPr>
        <sz val="10"/>
        <rFont val="Arial"/>
        <family val="2"/>
      </rPr>
      <t>recalculated at</t>
    </r>
    <r>
      <rPr>
        <b/>
        <sz val="10"/>
        <rFont val="Arial"/>
        <family val="2"/>
      </rPr>
      <t xml:space="preserve">
Q3 '15 
FX rates</t>
    </r>
    <r>
      <rPr>
        <b/>
        <vertAlign val="superscript"/>
        <sz val="10"/>
        <rFont val="Arial"/>
        <family val="2"/>
      </rPr>
      <t>1</t>
    </r>
  </si>
  <si>
    <r>
      <t xml:space="preserve">YTD '16
</t>
    </r>
    <r>
      <rPr>
        <sz val="10"/>
        <rFont val="Arial"/>
        <family val="2"/>
      </rPr>
      <t>recalculated at</t>
    </r>
    <r>
      <rPr>
        <b/>
        <sz val="10"/>
        <rFont val="Arial"/>
        <family val="2"/>
      </rPr>
      <t xml:space="preserve">
YTD '15 
FX rates</t>
    </r>
    <r>
      <rPr>
        <b/>
        <vertAlign val="superscript"/>
        <sz val="10"/>
        <rFont val="Arial"/>
        <family val="2"/>
      </rPr>
      <t>1</t>
    </r>
  </si>
  <si>
    <t xml:space="preserve">Q3 '16 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</si>
  <si>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The Q3 '16 / YTD '16 income and expenses in US dollar and GB pound have been reconverted to euro using Q3 '15 / YTD '15 average exchange rates. All other foreign currencies have not been converted.</t>
    </r>
  </si>
  <si>
    <t>Q3 '16
Unaudited</t>
  </si>
  <si>
    <t>YTD '16
Unaudited</t>
  </si>
  <si>
    <t>30 September 2016
Unaudited</t>
  </si>
  <si>
    <t>31 December 2015
Audited</t>
  </si>
  <si>
    <t>as at 30 September 2016</t>
  </si>
  <si>
    <t xml:space="preserve">Q3 '15
Unaudited
</t>
  </si>
  <si>
    <t xml:space="preserve">YTD '15
Unaudited
</t>
  </si>
  <si>
    <t>FY '15</t>
  </si>
  <si>
    <t>Q1 '16</t>
  </si>
  <si>
    <t>Q2' 16</t>
  </si>
  <si>
    <t>Q2 '16</t>
  </si>
  <si>
    <t>Q4 '15</t>
  </si>
  <si>
    <t>Income taxes</t>
  </si>
  <si>
    <t>Other taxes and social security</t>
  </si>
  <si>
    <t>Acquisition of subsidiaries and other businesses</t>
  </si>
  <si>
    <t>Repayment of borrowings</t>
  </si>
  <si>
    <t>Dividends paid</t>
  </si>
  <si>
    <t>Net increase / (decrease) in cash and cash equivalents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</si>
  <si>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Includes movements in the non-current portion of deferred revenue presented under Non-Current liabilities.</t>
    </r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</si>
  <si>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Includes movements in the non-current portion of deferred revenue presented under Non-Current liabilities. </t>
    </r>
  </si>
  <si>
    <t>Research and development</t>
  </si>
  <si>
    <t>Amortisation of technology &amp; databases</t>
  </si>
  <si>
    <t>Marketing</t>
  </si>
  <si>
    <t>Selling, general and administrative</t>
  </si>
  <si>
    <t>Total depreciation and amortisation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</si>
  <si>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Change percentages and totals calculated before rounding</t>
    </r>
  </si>
  <si>
    <t>Remeasurement of deferred tax liability</t>
  </si>
  <si>
    <t>Acquisition-related amortisation</t>
  </si>
  <si>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Change percentages and totals calculated before rounding</t>
    </r>
  </si>
  <si>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Europe refers to the following 12 countries: AT, BE, CH, CZ, DE, ES, FR, GB, IT, NL, PL and SE</t>
    </r>
  </si>
  <si>
    <t>Interest paid</t>
  </si>
  <si>
    <t>Corporate income taxes paid</t>
  </si>
  <si>
    <t>Financial losses</t>
  </si>
  <si>
    <t>Dividend received</t>
  </si>
  <si>
    <t>Data, software &amp; services revenue</t>
  </si>
  <si>
    <t>Actual Q3 '16 / YTD '16 recalculated based on last year (Q3 '15 / YTD '15) FX rates
(in € millions, unless stated otherwise)</t>
  </si>
  <si>
    <r>
      <t xml:space="preserve">Q3 '16 </t>
    </r>
    <r>
      <rPr>
        <sz val="10"/>
        <rFont val="Arial"/>
        <family val="2"/>
      </rPr>
      <t xml:space="preserve">actual
</t>
    </r>
  </si>
  <si>
    <r>
      <t xml:space="preserve">YTD '16 </t>
    </r>
    <r>
      <rPr>
        <sz val="10"/>
        <rFont val="Arial"/>
        <family val="2"/>
      </rPr>
      <t xml:space="preserve">actual
</t>
    </r>
  </si>
  <si>
    <t xml:space="preserve">Income tax (expense)/gain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</si>
</sst>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  <numFmt numFmtId="166" formatCode="[$-409]dd\-mmm\-yy;@"/>
    <numFmt numFmtId="167" formatCode="#,##0.0"/>
    <numFmt numFmtId="168" formatCode="0.0%"/>
    <numFmt numFmtId="169" formatCode="_-* #,##0.0_-;\-* #,##0.0_-;_-* &quot;-&quot;??_-;_-@_-"/>
    <numFmt numFmtId="170" formatCode="_([$€]* #,##0.00_);_([$€]* \(#,##0.00\);_([$€]* &quot;-&quot;??_);_(@_)"/>
    <numFmt numFmtId="171" formatCode="0.0"/>
  </numFmts>
  <fonts count="41" x14ac:knownFonts="1">
    <font>
      <sz val="10"/>
      <name val="Arial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i/>
      <sz val="10"/>
      <name val="Arial"/>
      <family val="2"/>
    </font>
    <font>
      <b/>
      <sz val="10"/>
      <color theme="3"/>
      <name val="Arial"/>
      <family val="2"/>
    </font>
    <font>
      <vertAlign val="superscript"/>
      <sz val="10"/>
      <name val="Arial"/>
      <family val="2"/>
    </font>
    <font>
      <b/>
      <u/>
      <sz val="10"/>
      <color theme="3" tint="-0.499984740745262"/>
      <name val="Arial"/>
      <family val="2"/>
    </font>
    <font>
      <i/>
      <sz val="8"/>
      <color theme="2" tint="-0.499984740745262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9"/>
      <color rgb="FF006100"/>
      <name val="Verdana"/>
      <family val="2"/>
    </font>
    <font>
      <sz val="9"/>
      <color rgb="FF9C0006"/>
      <name val="Verdana"/>
      <family val="2"/>
    </font>
    <font>
      <sz val="9"/>
      <color rgb="FF9C6500"/>
      <name val="Verdana"/>
      <family val="2"/>
    </font>
    <font>
      <sz val="9"/>
      <color rgb="FF3F3F76"/>
      <name val="Verdana"/>
      <family val="2"/>
    </font>
    <font>
      <b/>
      <sz val="9"/>
      <color rgb="FF3F3F3F"/>
      <name val="Verdana"/>
      <family val="2"/>
    </font>
    <font>
      <b/>
      <sz val="9"/>
      <color rgb="FFFA7D00"/>
      <name val="Verdana"/>
      <family val="2"/>
    </font>
    <font>
      <sz val="9"/>
      <color rgb="FFFA7D00"/>
      <name val="Verdana"/>
      <family val="2"/>
    </font>
    <font>
      <b/>
      <sz val="9"/>
      <color theme="0"/>
      <name val="Verdana"/>
      <family val="2"/>
    </font>
    <font>
      <sz val="9"/>
      <color rgb="FFFF0000"/>
      <name val="Verdana"/>
      <family val="2"/>
    </font>
    <font>
      <i/>
      <sz val="9"/>
      <color rgb="FF7F7F7F"/>
      <name val="Verdana"/>
      <family val="2"/>
    </font>
    <font>
      <b/>
      <sz val="9"/>
      <color theme="1"/>
      <name val="Verdana"/>
      <family val="2"/>
    </font>
    <font>
      <sz val="9"/>
      <color theme="0"/>
      <name val="Verdana"/>
      <family val="2"/>
    </font>
    <font>
      <sz val="8"/>
      <color indexed="8"/>
      <name val="Arial"/>
      <family val="2"/>
    </font>
    <font>
      <b/>
      <i/>
      <sz val="10"/>
      <color theme="3" tint="-0.499984740745262"/>
      <name val="Arial"/>
      <family val="2"/>
    </font>
    <font>
      <i/>
      <sz val="10"/>
      <color theme="3" tint="-0.499984740745262"/>
      <name val="Arial"/>
      <family val="2"/>
    </font>
    <font>
      <u/>
      <sz val="10"/>
      <name val="Arial"/>
      <family val="2"/>
    </font>
    <font>
      <u/>
      <vertAlign val="superscript"/>
      <sz val="10"/>
      <name val="Arial"/>
      <family val="2"/>
    </font>
    <font>
      <sz val="10"/>
      <name val="Verdana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indexed="8"/>
      <name val="Verdana"/>
      <family val="2"/>
    </font>
    <font>
      <sz val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EDA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hair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hair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1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>
      <alignment vertical="top"/>
    </xf>
    <xf numFmtId="0" fontId="4" fillId="0" borderId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8" borderId="10" applyNumberFormat="0" applyAlignment="0" applyProtection="0"/>
    <xf numFmtId="0" fontId="23" fillId="9" borderId="11" applyNumberFormat="0" applyAlignment="0" applyProtection="0"/>
    <xf numFmtId="0" fontId="24" fillId="9" borderId="10" applyNumberFormat="0" applyAlignment="0" applyProtection="0"/>
    <xf numFmtId="0" fontId="25" fillId="0" borderId="12" applyNumberFormat="0" applyFill="0" applyAlignment="0" applyProtection="0"/>
    <xf numFmtId="0" fontId="26" fillId="10" borderId="13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0" fillId="35" borderId="0" applyNumberFormat="0" applyBorder="0" applyAlignment="0" applyProtection="0"/>
    <xf numFmtId="3" fontId="31" fillId="0" borderId="0" applyFill="0" applyBorder="0" applyProtection="0">
      <alignment horizontal="left"/>
    </xf>
    <xf numFmtId="0" fontId="2" fillId="11" borderId="14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4" fillId="0" borderId="0"/>
    <xf numFmtId="170" fontId="37" fillId="0" borderId="0"/>
    <xf numFmtId="170" fontId="38" fillId="0" borderId="0"/>
    <xf numFmtId="170" fontId="37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11" borderId="14" applyNumberFormat="0" applyFont="0" applyAlignment="0" applyProtection="0"/>
    <xf numFmtId="0" fontId="4" fillId="0" borderId="0"/>
    <xf numFmtId="0" fontId="40" fillId="36" borderId="0"/>
    <xf numFmtId="164" fontId="40" fillId="0" borderId="0" applyFont="0" applyFill="0" applyBorder="0" applyAlignment="0" applyProtection="0"/>
  </cellStyleXfs>
  <cellXfs count="220">
    <xf numFmtId="0" fontId="0" fillId="0" borderId="0" xfId="0"/>
    <xf numFmtId="0" fontId="0" fillId="2" borderId="0" xfId="0" applyFill="1"/>
    <xf numFmtId="0" fontId="6" fillId="2" borderId="0" xfId="0" applyFont="1" applyFill="1"/>
    <xf numFmtId="0" fontId="8" fillId="2" borderId="0" xfId="0" applyFont="1" applyFill="1"/>
    <xf numFmtId="0" fontId="0" fillId="0" borderId="0" xfId="0" applyAlignment="1">
      <alignment vertical="top"/>
    </xf>
    <xf numFmtId="3" fontId="6" fillId="2" borderId="2" xfId="0" applyNumberFormat="1" applyFont="1" applyFill="1" applyBorder="1" applyAlignment="1">
      <alignment horizontal="right" vertical="top"/>
    </xf>
    <xf numFmtId="3" fontId="6" fillId="3" borderId="2" xfId="0" applyNumberFormat="1" applyFont="1" applyFill="1" applyBorder="1" applyAlignment="1">
      <alignment horizontal="right" vertical="top"/>
    </xf>
    <xf numFmtId="0" fontId="0" fillId="2" borderId="4" xfId="0" applyFont="1" applyFill="1" applyBorder="1" applyAlignment="1">
      <alignment horizontal="left" indent="1"/>
    </xf>
    <xf numFmtId="0" fontId="6" fillId="2" borderId="0" xfId="0" applyFont="1" applyFill="1" applyBorder="1"/>
    <xf numFmtId="0" fontId="6" fillId="2" borderId="3" xfId="0" applyFont="1" applyFill="1" applyBorder="1"/>
    <xf numFmtId="3" fontId="6" fillId="2" borderId="3" xfId="0" applyNumberFormat="1" applyFont="1" applyFill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3" borderId="0" xfId="0" applyNumberFormat="1" applyFont="1" applyFill="1" applyBorder="1" applyAlignment="1">
      <alignment horizontal="right"/>
    </xf>
    <xf numFmtId="0" fontId="9" fillId="2" borderId="0" xfId="0" applyFont="1" applyFill="1"/>
    <xf numFmtId="0" fontId="5" fillId="2" borderId="0" xfId="0" applyFont="1" applyFill="1" applyAlignment="1">
      <alignment horizontal="left"/>
    </xf>
    <xf numFmtId="0" fontId="11" fillId="0" borderId="0" xfId="0" applyFont="1"/>
    <xf numFmtId="3" fontId="0" fillId="2" borderId="1" xfId="0" applyNumberFormat="1" applyFont="1" applyFill="1" applyBorder="1" applyAlignment="1">
      <alignment horizontal="right"/>
    </xf>
    <xf numFmtId="3" fontId="0" fillId="3" borderId="1" xfId="0" applyNumberFormat="1" applyFont="1" applyFill="1" applyBorder="1" applyAlignment="1">
      <alignment horizontal="right"/>
    </xf>
    <xf numFmtId="0" fontId="0" fillId="2" borderId="0" xfId="0" applyFont="1" applyFill="1" applyAlignment="1">
      <alignment horizontal="left"/>
    </xf>
    <xf numFmtId="9" fontId="0" fillId="2" borderId="1" xfId="37" applyFont="1" applyFill="1" applyBorder="1" applyAlignment="1">
      <alignment horizontal="right"/>
    </xf>
    <xf numFmtId="0" fontId="6" fillId="2" borderId="0" xfId="0" applyFont="1" applyFill="1" applyAlignment="1">
      <alignment horizontal="left"/>
    </xf>
    <xf numFmtId="3" fontId="0" fillId="2" borderId="0" xfId="0" applyNumberFormat="1" applyFont="1" applyFill="1" applyAlignment="1">
      <alignment horizontal="right"/>
    </xf>
    <xf numFmtId="3" fontId="0" fillId="3" borderId="0" xfId="0" applyNumberFormat="1" applyFont="1" applyFill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3" fontId="0" fillId="3" borderId="0" xfId="0" applyNumberFormat="1" applyFont="1" applyFill="1" applyBorder="1" applyAlignment="1">
      <alignment horizontal="right"/>
    </xf>
    <xf numFmtId="4" fontId="0" fillId="2" borderId="0" xfId="0" applyNumberFormat="1" applyFont="1" applyFill="1" applyAlignment="1">
      <alignment horizontal="right"/>
    </xf>
    <xf numFmtId="4" fontId="0" fillId="3" borderId="0" xfId="0" applyNumberFormat="1" applyFont="1" applyFill="1" applyAlignment="1">
      <alignment horizontal="right"/>
    </xf>
    <xf numFmtId="4" fontId="0" fillId="2" borderId="3" xfId="0" applyNumberFormat="1" applyFont="1" applyFill="1" applyBorder="1" applyAlignment="1">
      <alignment horizontal="right"/>
    </xf>
    <xf numFmtId="4" fontId="0" fillId="3" borderId="3" xfId="0" applyNumberFormat="1" applyFont="1" applyFill="1" applyBorder="1" applyAlignment="1">
      <alignment horizontal="right"/>
    </xf>
    <xf numFmtId="0" fontId="0" fillId="2" borderId="0" xfId="0" quotePrefix="1" applyFont="1" applyFill="1" applyAlignment="1">
      <alignment horizontal="left"/>
    </xf>
    <xf numFmtId="3" fontId="6" fillId="2" borderId="2" xfId="0" applyNumberFormat="1" applyFont="1" applyFill="1" applyBorder="1" applyAlignment="1">
      <alignment horizontal="right" vertical="top" wrapText="1"/>
    </xf>
    <xf numFmtId="9" fontId="0" fillId="2" borderId="0" xfId="37" applyFont="1" applyFill="1" applyAlignment="1">
      <alignment horizontal="right"/>
    </xf>
    <xf numFmtId="0" fontId="0" fillId="2" borderId="4" xfId="0" applyFont="1" applyFill="1" applyBorder="1" applyAlignment="1">
      <alignment horizontal="left"/>
    </xf>
    <xf numFmtId="0" fontId="0" fillId="2" borderId="0" xfId="0" applyFont="1" applyFill="1" applyBorder="1"/>
    <xf numFmtId="0" fontId="0" fillId="2" borderId="3" xfId="0" applyFont="1" applyFill="1" applyBorder="1"/>
    <xf numFmtId="9" fontId="0" fillId="2" borderId="0" xfId="37" applyFont="1" applyFill="1" applyBorder="1" applyAlignment="1">
      <alignment horizontal="right"/>
    </xf>
    <xf numFmtId="9" fontId="0" fillId="2" borderId="3" xfId="37" applyFont="1" applyFill="1" applyBorder="1" applyAlignment="1">
      <alignment horizontal="right"/>
    </xf>
    <xf numFmtId="3" fontId="0" fillId="0" borderId="0" xfId="0" applyNumberFormat="1" applyFont="1" applyFill="1" applyAlignment="1">
      <alignment horizontal="right"/>
    </xf>
    <xf numFmtId="0" fontId="6" fillId="2" borderId="5" xfId="0" applyFont="1" applyFill="1" applyBorder="1"/>
    <xf numFmtId="3" fontId="6" fillId="2" borderId="5" xfId="0" applyNumberFormat="1" applyFont="1" applyFill="1" applyBorder="1" applyAlignment="1">
      <alignment horizontal="right"/>
    </xf>
    <xf numFmtId="3" fontId="6" fillId="3" borderId="5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>
      <alignment horizontal="left" indent="1"/>
    </xf>
    <xf numFmtId="4" fontId="0" fillId="2" borderId="0" xfId="0" applyNumberFormat="1" applyFont="1" applyFill="1" applyBorder="1" applyAlignment="1">
      <alignment horizontal="right"/>
    </xf>
    <xf numFmtId="4" fontId="0" fillId="3" borderId="0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>
      <alignment horizontal="left"/>
    </xf>
    <xf numFmtId="0" fontId="0" fillId="2" borderId="0" xfId="0" applyNumberFormat="1" applyFont="1" applyFill="1" applyAlignment="1">
      <alignment horizontal="left"/>
    </xf>
    <xf numFmtId="0" fontId="0" fillId="2" borderId="3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3" fontId="6" fillId="3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9" fontId="0" fillId="3" borderId="0" xfId="37" applyFont="1" applyFill="1" applyAlignment="1">
      <alignment horizontal="right"/>
    </xf>
    <xf numFmtId="0" fontId="8" fillId="2" borderId="0" xfId="0" applyFont="1" applyFill="1" applyAlignment="1">
      <alignment horizontal="left" indent="1"/>
    </xf>
    <xf numFmtId="9" fontId="8" fillId="2" borderId="0" xfId="37" applyFont="1" applyFill="1" applyAlignment="1">
      <alignment horizontal="right"/>
    </xf>
    <xf numFmtId="9" fontId="8" fillId="3" borderId="0" xfId="37" applyFont="1" applyFill="1" applyAlignment="1">
      <alignment horizontal="right"/>
    </xf>
    <xf numFmtId="166" fontId="6" fillId="0" borderId="2" xfId="0" applyNumberFormat="1" applyFont="1" applyFill="1" applyBorder="1" applyAlignment="1">
      <alignment horizontal="right" vertical="top"/>
    </xf>
    <xf numFmtId="166" fontId="6" fillId="3" borderId="2" xfId="0" applyNumberFormat="1" applyFont="1" applyFill="1" applyBorder="1" applyAlignment="1">
      <alignment horizontal="right" vertical="top"/>
    </xf>
    <xf numFmtId="3" fontId="0" fillId="2" borderId="5" xfId="0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9" fontId="4" fillId="2" borderId="3" xfId="37" applyFont="1" applyFill="1" applyBorder="1" applyAlignment="1">
      <alignment horizontal="right"/>
    </xf>
    <xf numFmtId="9" fontId="4" fillId="2" borderId="0" xfId="37" applyFont="1" applyFill="1" applyBorder="1" applyAlignment="1">
      <alignment horizontal="right"/>
    </xf>
    <xf numFmtId="0" fontId="6" fillId="2" borderId="6" xfId="0" applyFont="1" applyFill="1" applyBorder="1"/>
    <xf numFmtId="0" fontId="0" fillId="3" borderId="6" xfId="0" applyFill="1" applyBorder="1"/>
    <xf numFmtId="0" fontId="0" fillId="2" borderId="6" xfId="0" applyFill="1" applyBorder="1"/>
    <xf numFmtId="0" fontId="0" fillId="2" borderId="2" xfId="0" applyFont="1" applyFill="1" applyBorder="1" applyAlignment="1">
      <alignment vertical="top"/>
    </xf>
    <xf numFmtId="0" fontId="8" fillId="0" borderId="0" xfId="0" applyFont="1"/>
    <xf numFmtId="9" fontId="4" fillId="2" borderId="0" xfId="37" applyFont="1" applyFill="1" applyAlignment="1">
      <alignment horizontal="right"/>
    </xf>
    <xf numFmtId="9" fontId="4" fillId="3" borderId="0" xfId="37" applyFont="1" applyFill="1" applyAlignment="1">
      <alignment horizontal="right"/>
    </xf>
    <xf numFmtId="0" fontId="0" fillId="0" borderId="0" xfId="0" applyFont="1"/>
    <xf numFmtId="0" fontId="8" fillId="2" borderId="0" xfId="0" applyFont="1" applyFill="1" applyBorder="1"/>
    <xf numFmtId="9" fontId="8" fillId="2" borderId="0" xfId="37" applyFont="1" applyFill="1" applyBorder="1" applyAlignment="1">
      <alignment horizontal="right"/>
    </xf>
    <xf numFmtId="9" fontId="8" fillId="3" borderId="0" xfId="37" applyFont="1" applyFill="1" applyBorder="1" applyAlignment="1">
      <alignment horizontal="right"/>
    </xf>
    <xf numFmtId="2" fontId="0" fillId="2" borderId="0" xfId="38" applyNumberFormat="1" applyFont="1" applyFill="1" applyBorder="1" applyAlignment="1">
      <alignment horizontal="right"/>
    </xf>
    <xf numFmtId="2" fontId="0" fillId="3" borderId="0" xfId="38" applyNumberFormat="1" applyFont="1" applyFill="1" applyBorder="1" applyAlignment="1">
      <alignment horizontal="right"/>
    </xf>
    <xf numFmtId="2" fontId="0" fillId="3" borderId="3" xfId="38" applyNumberFormat="1" applyFont="1" applyFill="1" applyBorder="1" applyAlignment="1">
      <alignment horizontal="right"/>
    </xf>
    <xf numFmtId="2" fontId="0" fillId="2" borderId="3" xfId="38" applyNumberFormat="1" applyFont="1" applyFill="1" applyBorder="1" applyAlignment="1">
      <alignment horizontal="right"/>
    </xf>
    <xf numFmtId="0" fontId="0" fillId="2" borderId="2" xfId="0" applyFont="1" applyFill="1" applyBorder="1" applyAlignment="1">
      <alignment vertical="top" wrapText="1"/>
    </xf>
    <xf numFmtId="3" fontId="6" fillId="4" borderId="2" xfId="0" applyNumberFormat="1" applyFont="1" applyFill="1" applyBorder="1" applyAlignment="1">
      <alignment horizontal="right" vertical="top"/>
    </xf>
    <xf numFmtId="3" fontId="6" fillId="4" borderId="5" xfId="0" applyNumberFormat="1" applyFont="1" applyFill="1" applyBorder="1" applyAlignment="1">
      <alignment horizontal="right"/>
    </xf>
    <xf numFmtId="3" fontId="0" fillId="4" borderId="1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/>
    </xf>
    <xf numFmtId="9" fontId="0" fillId="4" borderId="0" xfId="37" applyFont="1" applyFill="1" applyAlignment="1">
      <alignment horizontal="right"/>
    </xf>
    <xf numFmtId="3" fontId="0" fillId="4" borderId="0" xfId="0" applyNumberFormat="1" applyFont="1" applyFill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0" fontId="0" fillId="4" borderId="6" xfId="0" applyFill="1" applyBorder="1"/>
    <xf numFmtId="9" fontId="4" fillId="4" borderId="0" xfId="37" applyFont="1" applyFill="1" applyAlignment="1">
      <alignment horizontal="right"/>
    </xf>
    <xf numFmtId="9" fontId="8" fillId="4" borderId="0" xfId="37" applyFont="1" applyFill="1" applyAlignment="1">
      <alignment horizontal="right"/>
    </xf>
    <xf numFmtId="4" fontId="0" fillId="4" borderId="0" xfId="0" applyNumberFormat="1" applyFont="1" applyFill="1" applyAlignment="1">
      <alignment horizontal="right"/>
    </xf>
    <xf numFmtId="4" fontId="0" fillId="4" borderId="3" xfId="0" applyNumberFormat="1" applyFont="1" applyFill="1" applyBorder="1" applyAlignment="1">
      <alignment horizontal="right"/>
    </xf>
    <xf numFmtId="167" fontId="0" fillId="3" borderId="0" xfId="0" applyNumberFormat="1" applyFont="1" applyFill="1" applyAlignment="1">
      <alignment horizontal="right"/>
    </xf>
    <xf numFmtId="167" fontId="0" fillId="2" borderId="0" xfId="0" applyNumberFormat="1" applyFont="1" applyFill="1" applyAlignment="1">
      <alignment horizontal="right"/>
    </xf>
    <xf numFmtId="167" fontId="0" fillId="3" borderId="1" xfId="0" applyNumberFormat="1" applyFont="1" applyFill="1" applyBorder="1" applyAlignment="1">
      <alignment horizontal="right"/>
    </xf>
    <xf numFmtId="167" fontId="0" fillId="2" borderId="1" xfId="0" applyNumberFormat="1" applyFont="1" applyFill="1" applyBorder="1" applyAlignment="1">
      <alignment horizontal="right"/>
    </xf>
    <xf numFmtId="167" fontId="0" fillId="3" borderId="3" xfId="0" applyNumberFormat="1" applyFont="1" applyFill="1" applyBorder="1" applyAlignment="1">
      <alignment horizontal="right"/>
    </xf>
    <xf numFmtId="167" fontId="0" fillId="2" borderId="3" xfId="0" applyNumberFormat="1" applyFont="1" applyFill="1" applyBorder="1" applyAlignment="1">
      <alignment horizontal="right"/>
    </xf>
    <xf numFmtId="0" fontId="6" fillId="0" borderId="0" xfId="0" applyFont="1"/>
    <xf numFmtId="9" fontId="0" fillId="0" borderId="0" xfId="37" applyFont="1"/>
    <xf numFmtId="3" fontId="0" fillId="2" borderId="0" xfId="0" applyNumberFormat="1" applyFill="1"/>
    <xf numFmtId="3" fontId="0" fillId="4" borderId="5" xfId="0" applyNumberFormat="1" applyFont="1" applyFill="1" applyBorder="1" applyAlignment="1">
      <alignment horizontal="right"/>
    </xf>
    <xf numFmtId="3" fontId="0" fillId="4" borderId="0" xfId="0" applyNumberFormat="1" applyFont="1" applyFill="1" applyBorder="1" applyAlignment="1">
      <alignment horizontal="right"/>
    </xf>
    <xf numFmtId="0" fontId="8" fillId="2" borderId="0" xfId="0" applyFont="1" applyFill="1" applyAlignment="1">
      <alignment vertical="top"/>
    </xf>
    <xf numFmtId="0" fontId="0" fillId="0" borderId="6" xfId="0" applyFill="1" applyBorder="1"/>
    <xf numFmtId="0" fontId="0" fillId="0" borderId="5" xfId="0" applyFill="1" applyBorder="1"/>
    <xf numFmtId="0" fontId="0" fillId="0" borderId="0" xfId="0" applyBorder="1"/>
    <xf numFmtId="3" fontId="6" fillId="0" borderId="2" xfId="0" applyNumberFormat="1" applyFont="1" applyFill="1" applyBorder="1" applyAlignment="1">
      <alignment horizontal="right" vertical="top"/>
    </xf>
    <xf numFmtId="4" fontId="0" fillId="0" borderId="0" xfId="0" applyNumberFormat="1" applyFont="1" applyFill="1" applyBorder="1" applyAlignment="1">
      <alignment horizontal="right"/>
    </xf>
    <xf numFmtId="4" fontId="0" fillId="0" borderId="0" xfId="0" applyNumberFormat="1" applyFont="1" applyFill="1" applyAlignment="1">
      <alignment horizontal="right"/>
    </xf>
    <xf numFmtId="4" fontId="0" fillId="0" borderId="3" xfId="0" applyNumberFormat="1" applyFont="1" applyFill="1" applyBorder="1" applyAlignment="1">
      <alignment horizontal="right"/>
    </xf>
    <xf numFmtId="9" fontId="0" fillId="0" borderId="0" xfId="37" applyFont="1" applyFill="1" applyAlignment="1">
      <alignment horizontal="right"/>
    </xf>
    <xf numFmtId="9" fontId="4" fillId="0" borderId="0" xfId="37" applyFont="1" applyFill="1" applyAlignment="1">
      <alignment horizontal="right"/>
    </xf>
    <xf numFmtId="9" fontId="8" fillId="0" borderId="0" xfId="37" applyFont="1" applyFill="1" applyAlignment="1">
      <alignment horizontal="right"/>
    </xf>
    <xf numFmtId="3" fontId="0" fillId="0" borderId="5" xfId="0" applyNumberFormat="1" applyFont="1" applyFill="1" applyBorder="1" applyAlignment="1">
      <alignment horizontal="right"/>
    </xf>
    <xf numFmtId="0" fontId="0" fillId="3" borderId="0" xfId="0" applyFill="1"/>
    <xf numFmtId="167" fontId="6" fillId="3" borderId="3" xfId="0" applyNumberFormat="1" applyFont="1" applyFill="1" applyBorder="1" applyAlignment="1">
      <alignment horizontal="right"/>
    </xf>
    <xf numFmtId="167" fontId="6" fillId="2" borderId="3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0" fillId="0" borderId="4" xfId="0" applyFont="1" applyFill="1" applyBorder="1" applyAlignment="1">
      <alignment horizontal="left"/>
    </xf>
    <xf numFmtId="3" fontId="6" fillId="3" borderId="2" xfId="0" applyNumberFormat="1" applyFont="1" applyFill="1" applyBorder="1" applyAlignment="1">
      <alignment horizontal="right" vertical="top" wrapText="1"/>
    </xf>
    <xf numFmtId="3" fontId="6" fillId="0" borderId="2" xfId="0" applyNumberFormat="1" applyFont="1" applyFill="1" applyBorder="1" applyAlignment="1">
      <alignment horizontal="right" vertical="top" wrapText="1"/>
    </xf>
    <xf numFmtId="165" fontId="6" fillId="3" borderId="2" xfId="0" applyNumberFormat="1" applyFont="1" applyFill="1" applyBorder="1" applyAlignment="1">
      <alignment horizontal="right" vertical="top" wrapText="1"/>
    </xf>
    <xf numFmtId="165" fontId="6" fillId="0" borderId="2" xfId="0" applyNumberFormat="1" applyFont="1" applyFill="1" applyBorder="1" applyAlignment="1">
      <alignment horizontal="right" vertical="top" wrapText="1"/>
    </xf>
    <xf numFmtId="0" fontId="6" fillId="0" borderId="3" xfId="0" applyFont="1" applyFill="1" applyBorder="1"/>
    <xf numFmtId="3" fontId="8" fillId="2" borderId="0" xfId="0" applyNumberFormat="1" applyFont="1" applyFill="1"/>
    <xf numFmtId="3" fontId="8" fillId="3" borderId="0" xfId="0" applyNumberFormat="1" applyFont="1" applyFill="1" applyAlignment="1">
      <alignment horizontal="right"/>
    </xf>
    <xf numFmtId="0" fontId="0" fillId="2" borderId="0" xfId="0" applyFont="1" applyFill="1" applyBorder="1" applyAlignment="1">
      <alignment vertical="top" wrapText="1"/>
    </xf>
    <xf numFmtId="0" fontId="0" fillId="0" borderId="0" xfId="0" applyFill="1"/>
    <xf numFmtId="0" fontId="32" fillId="2" borderId="0" xfId="0" applyFont="1" applyFill="1" applyBorder="1"/>
    <xf numFmtId="3" fontId="32" fillId="2" borderId="0" xfId="0" applyNumberFormat="1" applyFont="1" applyFill="1" applyBorder="1" applyAlignment="1">
      <alignment horizontal="right"/>
    </xf>
    <xf numFmtId="3" fontId="32" fillId="3" borderId="0" xfId="0" applyNumberFormat="1" applyFont="1" applyFill="1" applyBorder="1" applyAlignment="1">
      <alignment horizontal="right"/>
    </xf>
    <xf numFmtId="0" fontId="33" fillId="0" borderId="0" xfId="0" applyFont="1" applyFill="1"/>
    <xf numFmtId="3" fontId="32" fillId="0" borderId="0" xfId="0" applyNumberFormat="1" applyFont="1" applyFill="1" applyBorder="1" applyAlignment="1">
      <alignment horizontal="right"/>
    </xf>
    <xf numFmtId="3" fontId="32" fillId="4" borderId="0" xfId="0" applyNumberFormat="1" applyFont="1" applyFill="1" applyBorder="1" applyAlignment="1">
      <alignment horizontal="right"/>
    </xf>
    <xf numFmtId="0" fontId="0" fillId="0" borderId="0" xfId="0" applyFont="1" applyFill="1"/>
    <xf numFmtId="167" fontId="0" fillId="3" borderId="0" xfId="0" applyNumberFormat="1" applyFont="1" applyFill="1" applyBorder="1" applyAlignment="1">
      <alignment horizontal="right"/>
    </xf>
    <xf numFmtId="167" fontId="0" fillId="2" borderId="0" xfId="0" applyNumberFormat="1" applyFont="1" applyFill="1" applyBorder="1" applyAlignment="1">
      <alignment horizontal="right"/>
    </xf>
    <xf numFmtId="9" fontId="8" fillId="3" borderId="3" xfId="37" applyFont="1" applyFill="1" applyBorder="1" applyAlignment="1">
      <alignment horizontal="right"/>
    </xf>
    <xf numFmtId="9" fontId="8" fillId="2" borderId="3" xfId="37" applyFont="1" applyFill="1" applyBorder="1" applyAlignment="1">
      <alignment horizontal="right"/>
    </xf>
    <xf numFmtId="0" fontId="34" fillId="2" borderId="0" xfId="0" applyFont="1" applyFill="1" applyBorder="1"/>
    <xf numFmtId="0" fontId="8" fillId="0" borderId="0" xfId="0" applyFont="1" applyAlignment="1">
      <alignment horizontal="left" indent="1"/>
    </xf>
    <xf numFmtId="0" fontId="8" fillId="2" borderId="3" xfId="0" applyFont="1" applyFill="1" applyBorder="1" applyAlignment="1">
      <alignment horizontal="left" indent="1"/>
    </xf>
    <xf numFmtId="0" fontId="8" fillId="2" borderId="5" xfId="0" applyFont="1" applyFill="1" applyBorder="1" applyAlignment="1">
      <alignment vertical="top"/>
    </xf>
    <xf numFmtId="0" fontId="8" fillId="2" borderId="5" xfId="0" applyFont="1" applyFill="1" applyBorder="1" applyAlignment="1">
      <alignment vertical="top" wrapText="1"/>
    </xf>
    <xf numFmtId="0" fontId="8" fillId="2" borderId="0" xfId="0" applyFont="1" applyFill="1" applyBorder="1" applyAlignment="1">
      <alignment vertical="top" wrapText="1"/>
    </xf>
    <xf numFmtId="0" fontId="0" fillId="0" borderId="0" xfId="0" applyFill="1" applyBorder="1"/>
    <xf numFmtId="167" fontId="8" fillId="3" borderId="3" xfId="0" applyNumberFormat="1" applyFont="1" applyFill="1" applyBorder="1" applyAlignment="1">
      <alignment horizontal="right"/>
    </xf>
    <xf numFmtId="167" fontId="8" fillId="2" borderId="3" xfId="0" applyNumberFormat="1" applyFont="1" applyFill="1" applyBorder="1" applyAlignment="1">
      <alignment horizontal="right"/>
    </xf>
    <xf numFmtId="167" fontId="6" fillId="3" borderId="0" xfId="0" applyNumberFormat="1" applyFont="1" applyFill="1" applyAlignment="1">
      <alignment horizontal="right"/>
    </xf>
    <xf numFmtId="167" fontId="6" fillId="2" borderId="0" xfId="0" applyNumberFormat="1" applyFont="1" applyFill="1" applyAlignment="1">
      <alignment horizontal="right"/>
    </xf>
    <xf numFmtId="9" fontId="6" fillId="0" borderId="0" xfId="37" applyFont="1" applyFill="1" applyAlignment="1">
      <alignment horizontal="right"/>
    </xf>
    <xf numFmtId="9" fontId="0" fillId="0" borderId="1" xfId="37" applyFont="1" applyFill="1" applyBorder="1" applyAlignment="1">
      <alignment horizontal="right"/>
    </xf>
    <xf numFmtId="9" fontId="6" fillId="0" borderId="3" xfId="37" applyFont="1" applyFill="1" applyBorder="1" applyAlignment="1">
      <alignment horizontal="right"/>
    </xf>
    <xf numFmtId="167" fontId="6" fillId="3" borderId="5" xfId="0" applyNumberFormat="1" applyFont="1" applyFill="1" applyBorder="1" applyAlignment="1">
      <alignment horizontal="right"/>
    </xf>
    <xf numFmtId="167" fontId="6" fillId="2" borderId="5" xfId="0" applyNumberFormat="1" applyFont="1" applyFill="1" applyBorder="1" applyAlignment="1">
      <alignment horizontal="right"/>
    </xf>
    <xf numFmtId="9" fontId="6" fillId="2" borderId="5" xfId="37" applyFont="1" applyFill="1" applyBorder="1" applyAlignment="1">
      <alignment horizontal="right"/>
    </xf>
    <xf numFmtId="4" fontId="0" fillId="3" borderId="3" xfId="38" applyNumberFormat="1" applyFont="1" applyFill="1" applyBorder="1" applyAlignment="1">
      <alignment horizontal="right"/>
    </xf>
    <xf numFmtId="4" fontId="0" fillId="0" borderId="3" xfId="38" applyNumberFormat="1" applyFont="1" applyFill="1" applyBorder="1" applyAlignment="1">
      <alignment horizontal="right"/>
    </xf>
    <xf numFmtId="9" fontId="0" fillId="0" borderId="3" xfId="37" applyFont="1" applyFill="1" applyBorder="1" applyAlignment="1">
      <alignment horizontal="right"/>
    </xf>
    <xf numFmtId="4" fontId="0" fillId="2" borderId="3" xfId="38" applyNumberFormat="1" applyFont="1" applyFill="1" applyBorder="1" applyAlignment="1">
      <alignment horizontal="right"/>
    </xf>
    <xf numFmtId="0" fontId="0" fillId="0" borderId="3" xfId="0" applyFont="1" applyFill="1" applyBorder="1"/>
    <xf numFmtId="0" fontId="0" fillId="0" borderId="0" xfId="0" applyFont="1" applyFill="1" applyBorder="1"/>
    <xf numFmtId="0" fontId="8" fillId="0" borderId="5" xfId="0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6" fillId="0" borderId="0" xfId="0" applyFont="1" applyFill="1"/>
    <xf numFmtId="0" fontId="0" fillId="0" borderId="2" xfId="0" applyFont="1" applyFill="1" applyBorder="1" applyAlignment="1">
      <alignment horizontal="left" vertical="top" wrapText="1"/>
    </xf>
    <xf numFmtId="0" fontId="0" fillId="0" borderId="5" xfId="0" applyFont="1" applyFill="1" applyBorder="1"/>
    <xf numFmtId="0" fontId="0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8" fontId="8" fillId="0" borderId="0" xfId="37" applyNumberFormat="1" applyFont="1" applyFill="1" applyBorder="1" applyAlignment="1">
      <alignment horizontal="right"/>
    </xf>
    <xf numFmtId="0" fontId="34" fillId="0" borderId="0" xfId="0" applyFont="1" applyFill="1" applyBorder="1" applyAlignment="1">
      <alignment horizontal="left"/>
    </xf>
    <xf numFmtId="169" fontId="6" fillId="3" borderId="0" xfId="38" applyNumberFormat="1" applyFont="1" applyFill="1" applyBorder="1" applyAlignment="1">
      <alignment horizontal="right"/>
    </xf>
    <xf numFmtId="169" fontId="6" fillId="0" borderId="0" xfId="38" applyNumberFormat="1" applyFont="1" applyFill="1" applyBorder="1" applyAlignment="1">
      <alignment horizontal="right"/>
    </xf>
    <xf numFmtId="0" fontId="0" fillId="0" borderId="0" xfId="0" applyFill="1" applyAlignment="1">
      <alignment horizontal="left" wrapText="1"/>
    </xf>
    <xf numFmtId="0" fontId="6" fillId="0" borderId="0" xfId="0" applyFont="1" applyFill="1" applyBorder="1"/>
    <xf numFmtId="0" fontId="6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left"/>
    </xf>
    <xf numFmtId="9" fontId="8" fillId="0" borderId="0" xfId="37" applyFont="1" applyFill="1" applyBorder="1" applyAlignment="1">
      <alignment horizontal="right"/>
    </xf>
    <xf numFmtId="169" fontId="4" fillId="3" borderId="5" xfId="38" applyNumberFormat="1" applyFont="1" applyFill="1" applyBorder="1" applyAlignment="1">
      <alignment horizontal="right"/>
    </xf>
    <xf numFmtId="169" fontId="4" fillId="0" borderId="5" xfId="38" applyNumberFormat="1" applyFont="1" applyFill="1" applyBorder="1" applyAlignment="1">
      <alignment horizontal="right"/>
    </xf>
    <xf numFmtId="169" fontId="4" fillId="3" borderId="0" xfId="38" applyNumberFormat="1" applyFont="1" applyFill="1" applyBorder="1" applyAlignment="1">
      <alignment horizontal="right"/>
    </xf>
    <xf numFmtId="169" fontId="4" fillId="0" borderId="0" xfId="38" applyNumberFormat="1" applyFont="1" applyFill="1" applyBorder="1" applyAlignment="1">
      <alignment horizontal="right"/>
    </xf>
    <xf numFmtId="169" fontId="0" fillId="3" borderId="0" xfId="38" applyNumberFormat="1" applyFont="1" applyFill="1" applyAlignment="1">
      <alignment horizontal="right"/>
    </xf>
    <xf numFmtId="169" fontId="0" fillId="0" borderId="0" xfId="38" applyNumberFormat="1" applyFont="1" applyFill="1" applyAlignment="1">
      <alignment horizontal="right"/>
    </xf>
    <xf numFmtId="0" fontId="4" fillId="0" borderId="0" xfId="24" applyFont="1" applyFill="1" applyAlignment="1">
      <alignment horizontal="left"/>
    </xf>
    <xf numFmtId="3" fontId="4" fillId="2" borderId="0" xfId="24" applyNumberFormat="1" applyFont="1" applyFill="1" applyAlignment="1">
      <alignment horizontal="right"/>
    </xf>
    <xf numFmtId="3" fontId="4" fillId="3" borderId="0" xfId="24" applyNumberFormat="1" applyFont="1" applyFill="1" applyAlignment="1">
      <alignment horizontal="right"/>
    </xf>
    <xf numFmtId="0" fontId="4" fillId="0" borderId="0" xfId="24" applyFont="1" applyFill="1" applyAlignment="1">
      <alignment horizontal="left" indent="1"/>
    </xf>
    <xf numFmtId="0" fontId="4" fillId="0" borderId="4" xfId="24" applyFont="1" applyFill="1" applyBorder="1" applyAlignment="1">
      <alignment horizontal="left" indent="1"/>
    </xf>
    <xf numFmtId="3" fontId="4" fillId="2" borderId="4" xfId="24" applyNumberFormat="1" applyFont="1" applyFill="1" applyBorder="1" applyAlignment="1">
      <alignment horizontal="right"/>
    </xf>
    <xf numFmtId="3" fontId="4" fillId="3" borderId="1" xfId="24" applyNumberFormat="1" applyFont="1" applyFill="1" applyBorder="1" applyAlignment="1">
      <alignment horizontal="right"/>
    </xf>
    <xf numFmtId="3" fontId="4" fillId="2" borderId="1" xfId="24" applyNumberFormat="1" applyFont="1" applyFill="1" applyBorder="1" applyAlignment="1">
      <alignment horizontal="right"/>
    </xf>
    <xf numFmtId="0" fontId="6" fillId="0" borderId="3" xfId="24" applyFont="1" applyFill="1" applyBorder="1"/>
    <xf numFmtId="3" fontId="6" fillId="2" borderId="3" xfId="24" applyNumberFormat="1" applyFont="1" applyFill="1" applyBorder="1" applyAlignment="1">
      <alignment horizontal="right"/>
    </xf>
    <xf numFmtId="3" fontId="6" fillId="3" borderId="3" xfId="24" applyNumberFormat="1" applyFont="1" applyFill="1" applyBorder="1" applyAlignment="1">
      <alignment horizontal="right"/>
    </xf>
    <xf numFmtId="0" fontId="6" fillId="0" borderId="0" xfId="24" applyFont="1" applyFill="1" applyAlignment="1">
      <alignment horizontal="left"/>
    </xf>
    <xf numFmtId="0" fontId="4" fillId="0" borderId="4" xfId="24" applyFont="1" applyFill="1" applyBorder="1" applyAlignment="1">
      <alignment horizontal="left"/>
    </xf>
    <xf numFmtId="0" fontId="6" fillId="0" borderId="0" xfId="24" applyNumberFormat="1" applyFont="1" applyFill="1" applyBorder="1" applyAlignment="1">
      <alignment horizontal="left"/>
    </xf>
    <xf numFmtId="4" fontId="4" fillId="2" borderId="0" xfId="24" applyNumberFormat="1" applyFont="1" applyFill="1" applyBorder="1" applyAlignment="1">
      <alignment horizontal="right"/>
    </xf>
    <xf numFmtId="3" fontId="6" fillId="3" borderId="0" xfId="24" applyNumberFormat="1" applyFont="1" applyFill="1" applyBorder="1" applyAlignment="1">
      <alignment horizontal="right"/>
    </xf>
    <xf numFmtId="3" fontId="6" fillId="2" borderId="0" xfId="24" applyNumberFormat="1" applyFont="1" applyFill="1" applyBorder="1" applyAlignment="1">
      <alignment horizontal="right"/>
    </xf>
    <xf numFmtId="0" fontId="4" fillId="0" borderId="0" xfId="24" applyNumberFormat="1" applyFont="1" applyFill="1" applyBorder="1" applyAlignment="1">
      <alignment horizontal="left"/>
    </xf>
    <xf numFmtId="3" fontId="4" fillId="3" borderId="0" xfId="24" applyNumberFormat="1" applyFont="1" applyFill="1" applyBorder="1" applyAlignment="1">
      <alignment horizontal="right"/>
    </xf>
    <xf numFmtId="3" fontId="4" fillId="2" borderId="0" xfId="24" applyNumberFormat="1" applyFont="1" applyFill="1" applyBorder="1" applyAlignment="1">
      <alignment horizontal="right"/>
    </xf>
    <xf numFmtId="0" fontId="0" fillId="0" borderId="0" xfId="24" applyFont="1" applyFill="1" applyAlignment="1">
      <alignment horizontal="left"/>
    </xf>
    <xf numFmtId="0" fontId="13" fillId="2" borderId="0" xfId="0" applyFont="1" applyFill="1" applyAlignment="1">
      <alignment vertical="top"/>
    </xf>
    <xf numFmtId="9" fontId="6" fillId="2" borderId="3" xfId="37" applyFont="1" applyFill="1" applyBorder="1" applyAlignment="1">
      <alignment horizontal="right"/>
    </xf>
    <xf numFmtId="171" fontId="0" fillId="3" borderId="3" xfId="38" applyNumberFormat="1" applyFont="1" applyFill="1" applyBorder="1" applyAlignment="1">
      <alignment horizontal="right"/>
    </xf>
    <xf numFmtId="171" fontId="0" fillId="2" borderId="3" xfId="38" applyNumberFormat="1" applyFont="1" applyFill="1" applyBorder="1" applyAlignment="1">
      <alignment horizontal="right"/>
    </xf>
    <xf numFmtId="0" fontId="0" fillId="0" borderId="4" xfId="24" applyFont="1" applyFill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3" fontId="6" fillId="0" borderId="2" xfId="0" applyNumberFormat="1" applyFont="1" applyFill="1" applyBorder="1" applyAlignment="1">
      <alignment horizontal="right" vertical="top" wrapText="1"/>
    </xf>
    <xf numFmtId="0" fontId="0" fillId="0" borderId="5" xfId="0" applyFill="1" applyBorder="1" applyAlignment="1">
      <alignment horizontal="left" wrapText="1"/>
    </xf>
  </cellXfs>
  <cellStyles count="101">
    <cellStyle name="20% - Accent1" xfId="56" builtinId="30" customBuiltin="1"/>
    <cellStyle name="20% - Accent2" xfId="60" builtinId="34" customBuiltin="1"/>
    <cellStyle name="20% - Accent3" xfId="64" builtinId="38" customBuiltin="1"/>
    <cellStyle name="20% - Accent4" xfId="68" builtinId="42" customBuiltin="1"/>
    <cellStyle name="20% - Accent5" xfId="72" builtinId="46" customBuiltin="1"/>
    <cellStyle name="20% - Accent6" xfId="76" builtinId="50" customBuiltin="1"/>
    <cellStyle name="40% - Accent1" xfId="57" builtinId="31" customBuiltin="1"/>
    <cellStyle name="40% - Accent2" xfId="61" builtinId="35" customBuiltin="1"/>
    <cellStyle name="40% - Accent3" xfId="65" builtinId="39" customBuiltin="1"/>
    <cellStyle name="40% - Accent4" xfId="69" builtinId="43" customBuiltin="1"/>
    <cellStyle name="40% - Accent5" xfId="73" builtinId="47" customBuiltin="1"/>
    <cellStyle name="40% - Accent6" xfId="77" builtinId="51" customBuiltin="1"/>
    <cellStyle name="60% - Accent1" xfId="58" builtinId="32" customBuiltin="1"/>
    <cellStyle name="60% - Accent2" xfId="62" builtinId="36" customBuiltin="1"/>
    <cellStyle name="60% - Accent3" xfId="66" builtinId="40" customBuiltin="1"/>
    <cellStyle name="60% - Accent4" xfId="70" builtinId="44" customBuiltin="1"/>
    <cellStyle name="60% - Accent5" xfId="74" builtinId="48" customBuiltin="1"/>
    <cellStyle name="60% - Accent6" xfId="78" builtinId="52" customBuiltin="1"/>
    <cellStyle name="Accent1" xfId="55" builtinId="29" customBuiltin="1"/>
    <cellStyle name="Accent2" xfId="59" builtinId="33" customBuiltin="1"/>
    <cellStyle name="Accent3" xfId="63" builtinId="37" customBuiltin="1"/>
    <cellStyle name="Accent4" xfId="67" builtinId="41" customBuiltin="1"/>
    <cellStyle name="Accent5" xfId="71" builtinId="45" customBuiltin="1"/>
    <cellStyle name="Accent6" xfId="75" builtinId="49" customBuiltin="1"/>
    <cellStyle name="Bad" xfId="45" builtinId="27" customBuiltin="1"/>
    <cellStyle name="Calculation" xfId="49" builtinId="22" customBuiltin="1"/>
    <cellStyle name="Check Cell" xfId="51" builtinId="23" customBuiltin="1"/>
    <cellStyle name="Comma" xfId="38" builtinId="3"/>
    <cellStyle name="Comma 2" xfId="1"/>
    <cellStyle name="Comma 2 10" xfId="89"/>
    <cellStyle name="Comma 2 2" xfId="90"/>
    <cellStyle name="Comma 22" xfId="2"/>
    <cellStyle name="Comma 23" xfId="3"/>
    <cellStyle name="Comma 3" xfId="4"/>
    <cellStyle name="Comma 3 2" xfId="5"/>
    <cellStyle name="Comma 3 3" xfId="6"/>
    <cellStyle name="Comma 3 4" xfId="7"/>
    <cellStyle name="Comma 3 5" xfId="8"/>
    <cellStyle name="Comma 3 6" xfId="9"/>
    <cellStyle name="Comma 3 7" xfId="10"/>
    <cellStyle name="Comma 3 8" xfId="91"/>
    <cellStyle name="Comma 4" xfId="11"/>
    <cellStyle name="Comma 4 2" xfId="12"/>
    <cellStyle name="Comma 4 3" xfId="13"/>
    <cellStyle name="Comma 4 4" xfId="14"/>
    <cellStyle name="Comma 4 5" xfId="15"/>
    <cellStyle name="Comma 4 6" xfId="16"/>
    <cellStyle name="Comma 4 7" xfId="17"/>
    <cellStyle name="Comma 4 8" xfId="92"/>
    <cellStyle name="Comma 43" xfId="100"/>
    <cellStyle name="Comma 5" xfId="18"/>
    <cellStyle name="Comma 6" xfId="93"/>
    <cellStyle name="Comma 7" xfId="82"/>
    <cellStyle name="Comma 8" xfId="19"/>
    <cellStyle name="Explanatory Text" xfId="53" builtinId="53" customBuiltin="1"/>
    <cellStyle name="Good" xfId="44" builtinId="26" customBuiltin="1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Hyperlink 2" xfId="20"/>
    <cellStyle name="imabs" xfId="21"/>
    <cellStyle name="imabs 2" xfId="22"/>
    <cellStyle name="imabs 3" xfId="84"/>
    <cellStyle name="imabs_Equity current period vs prev period" xfId="23"/>
    <cellStyle name="Input" xfId="47" builtinId="20" customBuiltin="1"/>
    <cellStyle name="Linked Cell" xfId="50" builtinId="24" customBuiltin="1"/>
    <cellStyle name="Neutral" xfId="46" builtinId="28" customBuiltin="1"/>
    <cellStyle name="Normal" xfId="0" builtinId="0"/>
    <cellStyle name="Normal 10" xfId="98"/>
    <cellStyle name="Normal 2" xfId="24"/>
    <cellStyle name="Normal 2 2" xfId="94"/>
    <cellStyle name="Normal 2 3" xfId="88"/>
    <cellStyle name="Normal 2 34" xfId="85"/>
    <cellStyle name="Normal 2 7" xfId="25"/>
    <cellStyle name="Normal 2 8" xfId="26"/>
    <cellStyle name="Normal 3" xfId="79"/>
    <cellStyle name="Normal 3 2" xfId="95"/>
    <cellStyle name="Normal 4" xfId="96"/>
    <cellStyle name="Normal 5" xfId="81"/>
    <cellStyle name="Normal 64 3" xfId="87"/>
    <cellStyle name="Normal 79 5 2" xfId="86"/>
    <cellStyle name="Normal 90" xfId="99"/>
    <cellStyle name="Note 2" xfId="80"/>
    <cellStyle name="Note 2 2" xfId="97"/>
    <cellStyle name="Output" xfId="48" builtinId="21" customBuiltin="1"/>
    <cellStyle name="Percent" xfId="37" builtinId="5"/>
    <cellStyle name="Percent 2" xfId="27"/>
    <cellStyle name="Percent 3" xfId="28"/>
    <cellStyle name="Percent 3 2" xfId="29"/>
    <cellStyle name="Percent 3 3" xfId="30"/>
    <cellStyle name="Percent 3 4" xfId="31"/>
    <cellStyle name="Percent 3 5" xfId="32"/>
    <cellStyle name="Percent 3 6" xfId="33"/>
    <cellStyle name="Percent 3 7" xfId="34"/>
    <cellStyle name="Percent 4" xfId="35"/>
    <cellStyle name="Percent 5" xfId="83"/>
    <cellStyle name="Percent 8" xfId="36"/>
    <cellStyle name="Title" xfId="39" builtinId="15" customBuiltin="1"/>
    <cellStyle name="Total" xfId="54" builtinId="25" customBuiltin="1"/>
    <cellStyle name="Warning Text" xfId="52" builtinId="11" customBuiltin="1"/>
  </cellStyles>
  <dxfs count="0"/>
  <tableStyles count="0" defaultTableStyle="TableStyleMedium2" defaultPivotStyle="PivotStyleLight16"/>
  <colors>
    <mruColors>
      <color rgb="FFE3EDA5"/>
      <color rgb="FF00A854"/>
      <color rgb="FF00CC66"/>
      <color rgb="FF008E00"/>
      <color rgb="FF00C400"/>
      <color rgb="FFDBE88C"/>
      <color rgb="FFDDEA9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593911</xdr:colOff>
      <xdr:row>19</xdr:row>
      <xdr:rowOff>33051</xdr:rowOff>
    </xdr:from>
    <xdr:to>
      <xdr:col>3</xdr:col>
      <xdr:colOff>103676</xdr:colOff>
      <xdr:row>23</xdr:row>
      <xdr:rowOff>131924</xdr:rowOff>
    </xdr:to>
    <xdr:sp macro="" textlink="">
      <xdr:nvSpPr>
        <xdr:cNvPr id="2" name="Abgerundetes Rechteck 13"/>
        <xdr:cNvSpPr/>
      </xdr:nvSpPr>
      <xdr:spPr bwMode="auto">
        <a:xfrm>
          <a:off x="1203511" y="3109626"/>
          <a:ext cx="728965" cy="746573"/>
        </a:xfrm>
        <a:prstGeom prst="roundRect">
          <a:avLst/>
        </a:prstGeom>
        <a:solidFill>
          <a:schemeClr val="accent1"/>
        </a:solidFill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lIns="72000" tIns="0" rIns="7200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/>
          <a:r>
            <a:rPr lang="en-GB" sz="4000" b="1">
              <a:solidFill>
                <a:schemeClr val="bg1"/>
              </a:solidFill>
              <a:latin typeface="Verdana" pitchFamily="34" charset="0"/>
            </a:rPr>
            <a:t>›</a:t>
          </a:r>
        </a:p>
      </xdr:txBody>
    </xdr:sp>
    <xdr:clientData/>
  </xdr:twoCellAnchor>
  <xdr:twoCellAnchor>
    <xdr:from>
      <xdr:col>3</xdr:col>
      <xdr:colOff>226823</xdr:colOff>
      <xdr:row>19</xdr:row>
      <xdr:rowOff>66873</xdr:rowOff>
    </xdr:from>
    <xdr:to>
      <xdr:col>16</xdr:col>
      <xdr:colOff>224118</xdr:colOff>
      <xdr:row>23</xdr:row>
      <xdr:rowOff>104505</xdr:rowOff>
    </xdr:to>
    <xdr:sp macro="" textlink="">
      <xdr:nvSpPr>
        <xdr:cNvPr id="3" name="Title 2"/>
        <xdr:cNvSpPr>
          <a:spLocks noGrp="1"/>
        </xdr:cNvSpPr>
      </xdr:nvSpPr>
      <xdr:spPr>
        <a:xfrm>
          <a:off x="2055623" y="3143448"/>
          <a:ext cx="7922095" cy="685332"/>
        </a:xfrm>
        <a:prstGeom prst="rect">
          <a:avLst/>
        </a:prstGeom>
        <a:noFill/>
      </xdr:spPr>
      <xdr:txBody>
        <a:bodyPr vert="horz" wrap="square" lIns="0" tIns="45720" rIns="0" bIns="45720" rtlCol="0" anchor="ctr">
          <a:noAutofit/>
        </a:bodyPr>
        <a:lstStyle>
          <a:lvl1pPr algn="l" defTabSz="457200" rtl="0" eaLnBrk="1" latinLnBrk="0" hangingPunct="1">
            <a:spcBef>
              <a:spcPct val="0"/>
            </a:spcBef>
            <a:buNone/>
            <a:defRPr lang="en-US" sz="3200" kern="1200" dirty="0">
              <a:solidFill>
                <a:schemeClr val="tx1"/>
              </a:solidFill>
              <a:latin typeface="Verdana" pitchFamily="34" charset="0"/>
              <a:ea typeface="Verdana" pitchFamily="34" charset="0"/>
              <a:cs typeface="Verdana" pitchFamily="34" charset="0"/>
            </a:defRPr>
          </a:lvl1pPr>
        </a:lstStyle>
        <a:p>
          <a:r>
            <a:rPr lang="en-US" sz="3800">
              <a:solidFill>
                <a:schemeClr val="tx2">
                  <a:lumMod val="50000"/>
                </a:schemeClr>
              </a:solidFill>
              <a:latin typeface="+mn-lt"/>
            </a:rPr>
            <a:t>TOMTOM FINANCIAL DATA PACK Q3</a:t>
          </a:r>
          <a:r>
            <a:rPr lang="en-US" sz="3800" baseline="0">
              <a:solidFill>
                <a:schemeClr val="tx2">
                  <a:lumMod val="50000"/>
                </a:schemeClr>
              </a:solidFill>
              <a:latin typeface="+mn-lt"/>
            </a:rPr>
            <a:t> '16</a:t>
          </a:r>
          <a:endParaRPr lang="en-US" sz="3800">
            <a:solidFill>
              <a:schemeClr val="tx2">
                <a:lumMod val="50000"/>
              </a:schemeClr>
            </a:solidFill>
            <a:latin typeface="+mn-lt"/>
          </a:endParaRPr>
        </a:p>
      </xdr:txBody>
    </xdr:sp>
    <xdr:clientData/>
  </xdr:twoCellAnchor>
  <xdr:twoCellAnchor>
    <xdr:from>
      <xdr:col>3</xdr:col>
      <xdr:colOff>259976</xdr:colOff>
      <xdr:row>23</xdr:row>
      <xdr:rowOff>68424</xdr:rowOff>
    </xdr:from>
    <xdr:to>
      <xdr:col>16</xdr:col>
      <xdr:colOff>75797</xdr:colOff>
      <xdr:row>23</xdr:row>
      <xdr:rowOff>68424</xdr:rowOff>
    </xdr:to>
    <xdr:cxnSp macro="">
      <xdr:nvCxnSpPr>
        <xdr:cNvPr id="4" name="Straight Connector 3"/>
        <xdr:cNvCxnSpPr/>
      </xdr:nvCxnSpPr>
      <xdr:spPr>
        <a:xfrm>
          <a:off x="2088776" y="3792699"/>
          <a:ext cx="7740621" cy="0"/>
        </a:xfrm>
        <a:prstGeom prst="line">
          <a:avLst/>
        </a:prstGeom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317634</xdr:colOff>
      <xdr:row>2</xdr:row>
      <xdr:rowOff>123984</xdr:rowOff>
    </xdr:from>
    <xdr:to>
      <xdr:col>16</xdr:col>
      <xdr:colOff>359756</xdr:colOff>
      <xdr:row>5</xdr:row>
      <xdr:rowOff>62023</xdr:rowOff>
    </xdr:to>
    <xdr:pic>
      <xdr:nvPicPr>
        <xdr:cNvPr id="5" name="Picture 4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2834" y="447834"/>
          <a:ext cx="2480522" cy="4238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132316</xdr:colOff>
      <xdr:row>1</xdr:row>
      <xdr:rowOff>117662</xdr:rowOff>
    </xdr:from>
    <xdr:to>
      <xdr:col>7</xdr:col>
      <xdr:colOff>599079</xdr:colOff>
      <xdr:row>2</xdr:row>
      <xdr:rowOff>53143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5345" y="274544"/>
          <a:ext cx="1071881" cy="1932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300404</xdr:colOff>
      <xdr:row>1</xdr:row>
      <xdr:rowOff>95251</xdr:rowOff>
    </xdr:from>
    <xdr:to>
      <xdr:col>5</xdr:col>
      <xdr:colOff>655109</xdr:colOff>
      <xdr:row>2</xdr:row>
      <xdr:rowOff>30732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329" y="257176"/>
          <a:ext cx="1069079" cy="1926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311610</xdr:colOff>
      <xdr:row>1</xdr:row>
      <xdr:rowOff>106457</xdr:rowOff>
    </xdr:from>
    <xdr:to>
      <xdr:col>6</xdr:col>
      <xdr:colOff>16374</xdr:colOff>
      <xdr:row>2</xdr:row>
      <xdr:rowOff>41938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9463" y="263339"/>
          <a:ext cx="1071881" cy="1932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300404</xdr:colOff>
      <xdr:row>1</xdr:row>
      <xdr:rowOff>95251</xdr:rowOff>
    </xdr:from>
    <xdr:to>
      <xdr:col>7</xdr:col>
      <xdr:colOff>655108</xdr:colOff>
      <xdr:row>2</xdr:row>
      <xdr:rowOff>30732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329" y="257176"/>
          <a:ext cx="1069079" cy="1926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191547</xdr:colOff>
      <xdr:row>1</xdr:row>
      <xdr:rowOff>81644</xdr:rowOff>
    </xdr:from>
    <xdr:to>
      <xdr:col>11</xdr:col>
      <xdr:colOff>505430</xdr:colOff>
      <xdr:row>2</xdr:row>
      <xdr:rowOff>17125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1083" y="244930"/>
          <a:ext cx="1075883" cy="1940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395654</xdr:colOff>
      <xdr:row>1</xdr:row>
      <xdr:rowOff>136072</xdr:rowOff>
    </xdr:from>
    <xdr:to>
      <xdr:col>7</xdr:col>
      <xdr:colOff>695930</xdr:colOff>
      <xdr:row>2</xdr:row>
      <xdr:rowOff>71553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0868" y="299358"/>
          <a:ext cx="1075883" cy="1940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255581</xdr:colOff>
      <xdr:row>1</xdr:row>
      <xdr:rowOff>106457</xdr:rowOff>
    </xdr:from>
    <xdr:to>
      <xdr:col>11</xdr:col>
      <xdr:colOff>585541</xdr:colOff>
      <xdr:row>2</xdr:row>
      <xdr:rowOff>43712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9787" y="263339"/>
          <a:ext cx="1080754" cy="194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omTom NEW">
      <a:dk1>
        <a:srgbClr val="000000"/>
      </a:dk1>
      <a:lt1>
        <a:srgbClr val="FFFFFF"/>
      </a:lt1>
      <a:dk2>
        <a:srgbClr val="A9ABAE"/>
      </a:dk2>
      <a:lt2>
        <a:srgbClr val="FFFFFF"/>
      </a:lt2>
      <a:accent1>
        <a:srgbClr val="BED62F"/>
      </a:accent1>
      <a:accent2>
        <a:srgbClr val="000000"/>
      </a:accent2>
      <a:accent3>
        <a:srgbClr val="A9ABAE"/>
      </a:accent3>
      <a:accent4>
        <a:srgbClr val="FF1400"/>
      </a:accent4>
      <a:accent5>
        <a:srgbClr val="BED62F"/>
      </a:accent5>
      <a:accent6>
        <a:srgbClr val="FF1400"/>
      </a:accent6>
      <a:hlink>
        <a:srgbClr val="A9ABAE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C28:Q43"/>
  <sheetViews>
    <sheetView showGridLines="0" tabSelected="1" zoomScale="70" zoomScaleNormal="70" zoomScaleSheetLayoutView="85" workbookViewId="0">
      <selection activeCell="B1" sqref="B1"/>
    </sheetView>
  </sheetViews>
  <sheetFormatPr defaultRowHeight="12.75" x14ac:dyDescent="0.2"/>
  <sheetData>
    <row r="28" spans="3:17" x14ac:dyDescent="0.2">
      <c r="C28" s="16"/>
    </row>
    <row r="29" spans="3:17" ht="12.75" customHeight="1" x14ac:dyDescent="0.2"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</row>
    <row r="30" spans="3:17" x14ac:dyDescent="0.2"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</row>
    <row r="31" spans="3:17" x14ac:dyDescent="0.2"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</row>
    <row r="32" spans="3:17" x14ac:dyDescent="0.2"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</row>
    <row r="33" spans="3:17" x14ac:dyDescent="0.2"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</row>
    <row r="34" spans="3:17" x14ac:dyDescent="0.2"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</row>
    <row r="35" spans="3:17" x14ac:dyDescent="0.2"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</row>
    <row r="36" spans="3:17" x14ac:dyDescent="0.2"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</row>
    <row r="37" spans="3:17" x14ac:dyDescent="0.2"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</row>
    <row r="38" spans="3:17" x14ac:dyDescent="0.2">
      <c r="C38" s="217"/>
      <c r="D38" s="217"/>
      <c r="E38" s="217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</row>
    <row r="39" spans="3:17" x14ac:dyDescent="0.2">
      <c r="C39" s="217"/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</row>
    <row r="40" spans="3:17" x14ac:dyDescent="0.2">
      <c r="C40" s="217"/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</row>
    <row r="41" spans="3:17" x14ac:dyDescent="0.2">
      <c r="C41" s="217"/>
      <c r="D41" s="217"/>
      <c r="E41" s="217"/>
      <c r="F41" s="217"/>
      <c r="G41" s="217"/>
      <c r="H41" s="217"/>
      <c r="I41" s="217"/>
      <c r="J41" s="217"/>
      <c r="K41" s="217"/>
      <c r="L41" s="217"/>
      <c r="M41" s="217"/>
      <c r="N41" s="217"/>
      <c r="O41" s="217"/>
      <c r="P41" s="217"/>
      <c r="Q41" s="217"/>
    </row>
    <row r="42" spans="3:17" x14ac:dyDescent="0.2">
      <c r="C42" s="217"/>
      <c r="D42" s="217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</row>
    <row r="43" spans="3:17" x14ac:dyDescent="0.2"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</row>
  </sheetData>
  <mergeCells count="1">
    <mergeCell ref="C29:Q43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headerFooter scaleWithDoc="0" alignWithMargins="0"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I102"/>
  <sheetViews>
    <sheetView showGridLines="0" topLeftCell="A7" zoomScale="85" zoomScaleNormal="85" zoomScaleSheetLayoutView="85" workbookViewId="0">
      <selection activeCell="B1" sqref="B1"/>
    </sheetView>
  </sheetViews>
  <sheetFormatPr defaultRowHeight="12.75" x14ac:dyDescent="0.2"/>
  <cols>
    <col min="2" max="2" width="47.5703125" customWidth="1"/>
    <col min="3" max="5" width="10.7109375" customWidth="1"/>
  </cols>
  <sheetData>
    <row r="1" spans="2:8" x14ac:dyDescent="0.2">
      <c r="B1" s="1"/>
      <c r="C1" s="1"/>
      <c r="D1" s="1"/>
      <c r="E1" s="1"/>
    </row>
    <row r="2" spans="2:8" ht="20.25" x14ac:dyDescent="0.3">
      <c r="B2" s="15" t="s">
        <v>27</v>
      </c>
      <c r="C2" s="1"/>
      <c r="D2" s="1"/>
      <c r="E2" s="1"/>
    </row>
    <row r="3" spans="2:8" x14ac:dyDescent="0.2">
      <c r="B3" s="14" t="s">
        <v>161</v>
      </c>
      <c r="C3" s="1"/>
      <c r="D3" s="1"/>
      <c r="E3" s="1"/>
    </row>
    <row r="4" spans="2:8" ht="13.5" thickBot="1" x14ac:dyDescent="0.25">
      <c r="B4" s="2" t="s">
        <v>27</v>
      </c>
      <c r="C4" s="1"/>
      <c r="D4" s="1"/>
      <c r="E4" s="1"/>
    </row>
    <row r="5" spans="2:8" ht="30" customHeight="1" thickBot="1" x14ac:dyDescent="0.25">
      <c r="B5" s="73" t="s">
        <v>150</v>
      </c>
      <c r="C5" s="6" t="s">
        <v>159</v>
      </c>
      <c r="D5" s="5" t="s">
        <v>154</v>
      </c>
      <c r="E5" s="31" t="s">
        <v>109</v>
      </c>
      <c r="F5" s="6" t="s">
        <v>160</v>
      </c>
      <c r="G5" s="5" t="s">
        <v>155</v>
      </c>
      <c r="H5" s="31" t="s">
        <v>109</v>
      </c>
    </row>
    <row r="6" spans="2:8" x14ac:dyDescent="0.2">
      <c r="B6" s="19" t="s">
        <v>22</v>
      </c>
      <c r="C6" s="98">
        <v>137.1</v>
      </c>
      <c r="D6" s="99">
        <v>161.19999999999999</v>
      </c>
      <c r="E6" s="32">
        <v>-0.15</v>
      </c>
      <c r="F6" s="98">
        <v>410.9</v>
      </c>
      <c r="G6" s="99">
        <v>447.7</v>
      </c>
      <c r="H6" s="32">
        <v>-0.08</v>
      </c>
    </row>
    <row r="7" spans="2:8" x14ac:dyDescent="0.2">
      <c r="B7" s="19" t="s">
        <v>11</v>
      </c>
      <c r="C7" s="98">
        <v>31.3</v>
      </c>
      <c r="D7" s="99">
        <v>26</v>
      </c>
      <c r="E7" s="32">
        <v>0.21</v>
      </c>
      <c r="F7" s="98">
        <v>95.9</v>
      </c>
      <c r="G7" s="99">
        <v>75.599999999999994</v>
      </c>
      <c r="H7" s="32">
        <v>0.27</v>
      </c>
    </row>
    <row r="8" spans="2:8" x14ac:dyDescent="0.2">
      <c r="B8" s="19" t="s">
        <v>12</v>
      </c>
      <c r="C8" s="98">
        <v>34.4</v>
      </c>
      <c r="D8" s="99">
        <v>35.200000000000003</v>
      </c>
      <c r="E8" s="32">
        <v>-0.02</v>
      </c>
      <c r="F8" s="98">
        <v>101.3</v>
      </c>
      <c r="G8" s="99">
        <v>102.8</v>
      </c>
      <c r="H8" s="32">
        <v>-0.01</v>
      </c>
    </row>
    <row r="9" spans="2:8" x14ac:dyDescent="0.2">
      <c r="B9" s="33" t="s">
        <v>95</v>
      </c>
      <c r="C9" s="100">
        <v>36.5</v>
      </c>
      <c r="D9" s="101">
        <v>31.8</v>
      </c>
      <c r="E9" s="20">
        <v>0.15</v>
      </c>
      <c r="F9" s="100">
        <v>113.6</v>
      </c>
      <c r="G9" s="101">
        <v>98</v>
      </c>
      <c r="H9" s="20">
        <v>0.16</v>
      </c>
    </row>
    <row r="10" spans="2:8" ht="13.5" thickBot="1" x14ac:dyDescent="0.25">
      <c r="B10" s="35" t="s">
        <v>15</v>
      </c>
      <c r="C10" s="102">
        <v>239.3</v>
      </c>
      <c r="D10" s="103">
        <v>254.2</v>
      </c>
      <c r="E10" s="68">
        <v>-0.06</v>
      </c>
      <c r="F10" s="102">
        <v>721.7</v>
      </c>
      <c r="G10" s="103">
        <v>724.1</v>
      </c>
      <c r="H10" s="68">
        <v>0</v>
      </c>
    </row>
    <row r="11" spans="2:8" x14ac:dyDescent="0.2">
      <c r="B11" s="34" t="s">
        <v>0</v>
      </c>
      <c r="C11" s="142">
        <v>144.6</v>
      </c>
      <c r="D11" s="143">
        <v>135.1</v>
      </c>
      <c r="E11" s="69">
        <v>7.0000000000000007E-2</v>
      </c>
      <c r="F11" s="142">
        <v>413.2</v>
      </c>
      <c r="G11" s="143">
        <v>379.6</v>
      </c>
      <c r="H11" s="69">
        <v>0.09</v>
      </c>
    </row>
    <row r="12" spans="2:8" s="74" customFormat="1" x14ac:dyDescent="0.2">
      <c r="B12" s="78" t="s">
        <v>10</v>
      </c>
      <c r="C12" s="80">
        <v>0.6</v>
      </c>
      <c r="D12" s="79">
        <v>0.53</v>
      </c>
      <c r="E12" s="79"/>
      <c r="F12" s="80">
        <v>0.56999999999999995</v>
      </c>
      <c r="G12" s="79">
        <v>0.52</v>
      </c>
      <c r="H12" s="79"/>
    </row>
    <row r="13" spans="2:8" x14ac:dyDescent="0.2">
      <c r="B13" s="34" t="s">
        <v>23</v>
      </c>
      <c r="C13" s="142">
        <v>33.1</v>
      </c>
      <c r="D13" s="143">
        <v>32.700000000000003</v>
      </c>
      <c r="E13" s="69">
        <v>0.01</v>
      </c>
      <c r="F13" s="142">
        <v>102.3</v>
      </c>
      <c r="G13" s="143">
        <v>82</v>
      </c>
      <c r="H13" s="69">
        <v>0.25</v>
      </c>
    </row>
    <row r="14" spans="2:8" s="74" customFormat="1" x14ac:dyDescent="0.2">
      <c r="B14" s="78" t="s">
        <v>24</v>
      </c>
      <c r="C14" s="80">
        <v>0.14000000000000001</v>
      </c>
      <c r="D14" s="79">
        <v>0.13</v>
      </c>
      <c r="E14" s="79"/>
      <c r="F14" s="80">
        <v>0.14000000000000001</v>
      </c>
      <c r="G14" s="79">
        <v>0.11</v>
      </c>
      <c r="H14" s="79"/>
    </row>
    <row r="15" spans="2:8" x14ac:dyDescent="0.2">
      <c r="B15" s="34" t="s">
        <v>111</v>
      </c>
      <c r="C15" s="142">
        <v>1</v>
      </c>
      <c r="D15" s="143">
        <v>4.9000000000000004</v>
      </c>
      <c r="E15" s="69">
        <v>-0.8</v>
      </c>
      <c r="F15" s="142">
        <v>9.4</v>
      </c>
      <c r="G15" s="143">
        <v>0.4</v>
      </c>
      <c r="H15" s="36"/>
    </row>
    <row r="16" spans="2:8" s="74" customFormat="1" x14ac:dyDescent="0.2">
      <c r="B16" s="78" t="s">
        <v>25</v>
      </c>
      <c r="C16" s="80">
        <v>0</v>
      </c>
      <c r="D16" s="79">
        <v>0.02</v>
      </c>
      <c r="E16" s="79"/>
      <c r="F16" s="80">
        <v>0.01</v>
      </c>
      <c r="G16" s="79">
        <v>0</v>
      </c>
      <c r="H16" s="79"/>
    </row>
    <row r="17" spans="2:9" x14ac:dyDescent="0.2">
      <c r="B17" s="34" t="s">
        <v>8</v>
      </c>
      <c r="C17" s="142">
        <v>0.6</v>
      </c>
      <c r="D17" s="143">
        <v>1.7</v>
      </c>
      <c r="E17" s="69">
        <v>-0.67</v>
      </c>
      <c r="F17" s="142">
        <v>17.5</v>
      </c>
      <c r="G17" s="143">
        <v>-2.6</v>
      </c>
      <c r="H17" s="36"/>
    </row>
    <row r="18" spans="2:9" ht="13.5" thickBot="1" x14ac:dyDescent="0.25">
      <c r="B18" s="34" t="s">
        <v>115</v>
      </c>
      <c r="C18" s="142">
        <v>11.7</v>
      </c>
      <c r="D18" s="143">
        <v>11.6</v>
      </c>
      <c r="E18" s="69">
        <v>0.01</v>
      </c>
      <c r="F18" s="142">
        <v>42.8</v>
      </c>
      <c r="G18" s="143">
        <v>26.5</v>
      </c>
      <c r="H18" s="69">
        <v>0.61</v>
      </c>
    </row>
    <row r="19" spans="2:9" x14ac:dyDescent="0.2">
      <c r="B19" s="70" t="s">
        <v>85</v>
      </c>
      <c r="C19" s="71"/>
      <c r="D19" s="72"/>
      <c r="E19" s="72"/>
      <c r="F19" s="71"/>
      <c r="G19" s="72"/>
      <c r="H19" s="72"/>
    </row>
    <row r="20" spans="2:9" x14ac:dyDescent="0.2">
      <c r="B20" s="34" t="s">
        <v>116</v>
      </c>
      <c r="C20" s="82">
        <v>0</v>
      </c>
      <c r="D20" s="81">
        <v>0.01</v>
      </c>
      <c r="E20" s="36">
        <v>-0.67</v>
      </c>
      <c r="F20" s="82">
        <v>7.0000000000000007E-2</v>
      </c>
      <c r="G20" s="81">
        <v>-0.01</v>
      </c>
      <c r="H20" s="36"/>
    </row>
    <row r="21" spans="2:9" ht="15" thickBot="1" x14ac:dyDescent="0.25">
      <c r="B21" s="35" t="s">
        <v>117</v>
      </c>
      <c r="C21" s="83">
        <v>0.05</v>
      </c>
      <c r="D21" s="84">
        <v>0.05</v>
      </c>
      <c r="E21" s="37">
        <v>0.01</v>
      </c>
      <c r="F21" s="83">
        <v>0.18</v>
      </c>
      <c r="G21" s="84">
        <v>0.11</v>
      </c>
      <c r="H21" s="37">
        <v>0.59</v>
      </c>
      <c r="I21" s="105"/>
    </row>
    <row r="22" spans="2:9" ht="14.25" x14ac:dyDescent="0.2">
      <c r="B22" s="109" t="s">
        <v>149</v>
      </c>
    </row>
    <row r="23" spans="2:9" ht="14.25" customHeight="1" x14ac:dyDescent="0.2">
      <c r="B23" s="212" t="s">
        <v>194</v>
      </c>
      <c r="C23" s="151"/>
      <c r="D23" s="151"/>
      <c r="E23" s="151"/>
      <c r="F23" s="152"/>
      <c r="G23" s="152"/>
    </row>
    <row r="26" spans="2:9" ht="13.5" thickBot="1" x14ac:dyDescent="0.25">
      <c r="B26" s="104" t="s">
        <v>118</v>
      </c>
    </row>
    <row r="27" spans="2:9" ht="30" customHeight="1" thickBot="1" x14ac:dyDescent="0.25">
      <c r="B27" s="85" t="s">
        <v>150</v>
      </c>
      <c r="C27" s="6" t="s">
        <v>159</v>
      </c>
      <c r="D27" s="5" t="s">
        <v>154</v>
      </c>
      <c r="E27" s="31" t="s">
        <v>104</v>
      </c>
      <c r="F27" s="6" t="s">
        <v>160</v>
      </c>
      <c r="G27" s="5" t="s">
        <v>155</v>
      </c>
      <c r="H27" s="31" t="s">
        <v>104</v>
      </c>
    </row>
    <row r="28" spans="2:9" x14ac:dyDescent="0.2">
      <c r="B28" s="19" t="s">
        <v>119</v>
      </c>
      <c r="C28" s="98">
        <v>126.2</v>
      </c>
      <c r="D28" s="99">
        <v>146</v>
      </c>
      <c r="E28" s="32">
        <v>-0.14000000000000001</v>
      </c>
      <c r="F28" s="98">
        <v>361.4</v>
      </c>
      <c r="G28" s="99">
        <v>394.5</v>
      </c>
      <c r="H28" s="32">
        <v>-0.08</v>
      </c>
    </row>
    <row r="29" spans="2:9" x14ac:dyDescent="0.2">
      <c r="B29" s="33" t="s">
        <v>120</v>
      </c>
      <c r="C29" s="100">
        <v>10.9</v>
      </c>
      <c r="D29" s="101">
        <v>15.2</v>
      </c>
      <c r="E29" s="20">
        <v>-0.28000000000000003</v>
      </c>
      <c r="F29" s="100">
        <v>49.5</v>
      </c>
      <c r="G29" s="101">
        <v>53.2</v>
      </c>
      <c r="H29" s="20">
        <v>-7.0000000000000007E-2</v>
      </c>
    </row>
    <row r="30" spans="2:9" ht="13.5" thickBot="1" x14ac:dyDescent="0.25">
      <c r="B30" s="35" t="s">
        <v>121</v>
      </c>
      <c r="C30" s="102">
        <v>137.1</v>
      </c>
      <c r="D30" s="103">
        <v>161.19999999999999</v>
      </c>
      <c r="E30" s="68">
        <v>-0.15</v>
      </c>
      <c r="F30" s="102">
        <v>410.9</v>
      </c>
      <c r="G30" s="103">
        <v>447.7</v>
      </c>
      <c r="H30" s="68">
        <v>-0.08</v>
      </c>
    </row>
    <row r="31" spans="2:9" x14ac:dyDescent="0.2">
      <c r="B31" s="8" t="s">
        <v>122</v>
      </c>
      <c r="C31" s="142"/>
      <c r="D31" s="143"/>
      <c r="E31" s="69"/>
      <c r="F31" s="142"/>
      <c r="G31" s="143"/>
      <c r="H31" s="69"/>
    </row>
    <row r="32" spans="2:9" ht="14.25" x14ac:dyDescent="0.2">
      <c r="B32" s="146" t="s">
        <v>123</v>
      </c>
      <c r="C32" s="142"/>
      <c r="D32" s="143"/>
      <c r="E32" s="69"/>
      <c r="F32" s="142"/>
      <c r="G32" s="143"/>
      <c r="H32" s="69"/>
    </row>
    <row r="33" spans="2:9" x14ac:dyDescent="0.2">
      <c r="B33" s="34" t="s">
        <v>124</v>
      </c>
      <c r="C33" s="142">
        <v>1.4</v>
      </c>
      <c r="D33" s="143">
        <v>1.8</v>
      </c>
      <c r="E33" s="69">
        <v>-0.21</v>
      </c>
      <c r="F33" s="142">
        <v>3.8</v>
      </c>
      <c r="G33" s="143">
        <v>4.5999999999999996</v>
      </c>
      <c r="H33" s="69">
        <v>-0.18</v>
      </c>
    </row>
    <row r="34" spans="2:9" x14ac:dyDescent="0.2">
      <c r="B34" s="147" t="s">
        <v>125</v>
      </c>
      <c r="C34" s="80">
        <v>0.54</v>
      </c>
      <c r="D34" s="79">
        <v>0.53</v>
      </c>
      <c r="E34" s="79"/>
      <c r="F34" s="80">
        <v>0.54</v>
      </c>
      <c r="G34" s="79">
        <v>0.52</v>
      </c>
      <c r="H34" s="79"/>
    </row>
    <row r="35" spans="2:9" x14ac:dyDescent="0.2">
      <c r="B35" s="146" t="s">
        <v>126</v>
      </c>
      <c r="C35" s="80"/>
      <c r="D35" s="79"/>
      <c r="E35" s="79"/>
      <c r="F35" s="80"/>
      <c r="G35" s="79"/>
      <c r="H35" s="79"/>
    </row>
    <row r="36" spans="2:9" x14ac:dyDescent="0.2">
      <c r="B36" s="19" t="s">
        <v>124</v>
      </c>
      <c r="C36" s="98">
        <v>0.6</v>
      </c>
      <c r="D36" s="99">
        <v>0.8</v>
      </c>
      <c r="E36" s="32">
        <v>-0.23</v>
      </c>
      <c r="F36" s="98">
        <v>1.7</v>
      </c>
      <c r="G36" s="99">
        <v>2.2000000000000002</v>
      </c>
      <c r="H36" s="32">
        <v>-0.22</v>
      </c>
    </row>
    <row r="37" spans="2:9" ht="13.5" thickBot="1" x14ac:dyDescent="0.25">
      <c r="B37" s="148" t="s">
        <v>125</v>
      </c>
      <c r="C37" s="144">
        <v>0.21</v>
      </c>
      <c r="D37" s="145">
        <v>0.19</v>
      </c>
      <c r="E37" s="145"/>
      <c r="F37" s="144">
        <v>0.2</v>
      </c>
      <c r="G37" s="145">
        <v>0.18</v>
      </c>
      <c r="H37" s="145"/>
    </row>
    <row r="38" spans="2:9" ht="14.25" customHeight="1" x14ac:dyDescent="0.2">
      <c r="B38" s="149" t="s">
        <v>191</v>
      </c>
      <c r="C38" s="150"/>
      <c r="D38" s="150"/>
      <c r="E38" s="150"/>
      <c r="F38" s="111"/>
      <c r="G38" s="111"/>
    </row>
    <row r="39" spans="2:9" ht="14.25" customHeight="1" x14ac:dyDescent="0.2">
      <c r="B39" s="109" t="s">
        <v>195</v>
      </c>
      <c r="C39" s="151"/>
      <c r="D39" s="151"/>
      <c r="E39" s="151"/>
      <c r="F39" s="152"/>
      <c r="G39" s="152"/>
    </row>
    <row r="40" spans="2:9" ht="14.25" customHeight="1" x14ac:dyDescent="0.2">
      <c r="B40" s="109"/>
      <c r="C40" s="151"/>
      <c r="D40" s="151"/>
      <c r="E40" s="151"/>
      <c r="F40" s="152"/>
      <c r="G40" s="152"/>
    </row>
    <row r="41" spans="2:9" ht="14.25" customHeight="1" thickBot="1" x14ac:dyDescent="0.25">
      <c r="B41" s="104" t="s">
        <v>11</v>
      </c>
    </row>
    <row r="42" spans="2:9" ht="30" customHeight="1" thickBot="1" x14ac:dyDescent="0.25">
      <c r="B42" s="85" t="s">
        <v>151</v>
      </c>
      <c r="C42" s="6" t="s">
        <v>159</v>
      </c>
      <c r="D42" s="5" t="s">
        <v>154</v>
      </c>
      <c r="E42" s="31" t="s">
        <v>104</v>
      </c>
      <c r="F42" s="6" t="s">
        <v>160</v>
      </c>
      <c r="G42" s="5" t="s">
        <v>155</v>
      </c>
      <c r="H42" s="31" t="s">
        <v>104</v>
      </c>
    </row>
    <row r="43" spans="2:9" ht="13.5" thickBot="1" x14ac:dyDescent="0.25">
      <c r="B43" s="35" t="s">
        <v>107</v>
      </c>
      <c r="C43" s="214">
        <v>31.3</v>
      </c>
      <c r="D43" s="215">
        <v>26</v>
      </c>
      <c r="E43" s="37">
        <v>0.21</v>
      </c>
      <c r="F43" s="214">
        <v>95.9</v>
      </c>
      <c r="G43" s="215">
        <v>75.599999999999994</v>
      </c>
      <c r="H43" s="37">
        <v>0.27</v>
      </c>
      <c r="I43" s="105"/>
    </row>
    <row r="44" spans="2:9" ht="14.25" x14ac:dyDescent="0.2">
      <c r="B44" s="109" t="s">
        <v>127</v>
      </c>
    </row>
    <row r="45" spans="2:9" x14ac:dyDescent="0.2">
      <c r="B45" s="170"/>
      <c r="C45" s="133"/>
      <c r="D45" s="133"/>
      <c r="E45" s="133"/>
      <c r="F45" s="112"/>
      <c r="G45" s="112"/>
    </row>
    <row r="46" spans="2:9" ht="14.25" customHeight="1" thickBot="1" x14ac:dyDescent="0.25">
      <c r="B46" s="104" t="s">
        <v>12</v>
      </c>
    </row>
    <row r="47" spans="2:9" ht="30" customHeight="1" thickBot="1" x14ac:dyDescent="0.25">
      <c r="B47" s="85" t="s">
        <v>151</v>
      </c>
      <c r="C47" s="6" t="s">
        <v>159</v>
      </c>
      <c r="D47" s="5" t="s">
        <v>154</v>
      </c>
      <c r="E47" s="31" t="s">
        <v>104</v>
      </c>
      <c r="F47" s="6" t="s">
        <v>160</v>
      </c>
      <c r="G47" s="5" t="s">
        <v>155</v>
      </c>
      <c r="H47" s="31" t="s">
        <v>104</v>
      </c>
    </row>
    <row r="48" spans="2:9" ht="13.5" thickBot="1" x14ac:dyDescent="0.25">
      <c r="B48" s="35" t="s">
        <v>107</v>
      </c>
      <c r="C48" s="214">
        <v>34.4</v>
      </c>
      <c r="D48" s="215">
        <v>35.200000000000003</v>
      </c>
      <c r="E48" s="37">
        <v>-0.02</v>
      </c>
      <c r="F48" s="214">
        <v>101.3</v>
      </c>
      <c r="G48" s="215">
        <v>102.8</v>
      </c>
      <c r="H48" s="37">
        <v>-0.01</v>
      </c>
      <c r="I48" s="105"/>
    </row>
    <row r="49" spans="2:8" ht="14.25" x14ac:dyDescent="0.2">
      <c r="B49" s="169" t="s">
        <v>191</v>
      </c>
    </row>
    <row r="50" spans="2:8" ht="14.25" customHeight="1" x14ac:dyDescent="0.2">
      <c r="B50" s="109"/>
      <c r="C50" s="151"/>
      <c r="D50" s="151"/>
      <c r="E50" s="151"/>
      <c r="F50" s="152"/>
      <c r="G50" s="152"/>
    </row>
    <row r="51" spans="2:8" ht="14.25" customHeight="1" thickBot="1" x14ac:dyDescent="0.25">
      <c r="B51" s="104" t="s">
        <v>95</v>
      </c>
    </row>
    <row r="52" spans="2:8" ht="30" customHeight="1" thickBot="1" x14ac:dyDescent="0.25">
      <c r="B52" s="85" t="s">
        <v>150</v>
      </c>
      <c r="C52" s="6" t="s">
        <v>159</v>
      </c>
      <c r="D52" s="5" t="s">
        <v>154</v>
      </c>
      <c r="E52" s="31" t="s">
        <v>104</v>
      </c>
      <c r="F52" s="6" t="s">
        <v>160</v>
      </c>
      <c r="G52" s="5" t="s">
        <v>155</v>
      </c>
      <c r="H52" s="31" t="s">
        <v>104</v>
      </c>
    </row>
    <row r="53" spans="2:8" ht="14.25" customHeight="1" x14ac:dyDescent="0.2">
      <c r="B53" s="124" t="s">
        <v>136</v>
      </c>
      <c r="C53" s="98">
        <v>7.1</v>
      </c>
      <c r="D53" s="99">
        <v>6.7</v>
      </c>
      <c r="E53" s="32">
        <v>7.0000000000000007E-2</v>
      </c>
      <c r="F53" s="98">
        <v>26</v>
      </c>
      <c r="G53" s="99">
        <v>26.2</v>
      </c>
      <c r="H53" s="32">
        <v>-0.01</v>
      </c>
    </row>
    <row r="54" spans="2:8" ht="14.25" customHeight="1" x14ac:dyDescent="0.2">
      <c r="B54" s="125" t="s">
        <v>98</v>
      </c>
      <c r="C54" s="100">
        <v>29.4</v>
      </c>
      <c r="D54" s="101">
        <v>25.1</v>
      </c>
      <c r="E54" s="20">
        <v>0.17</v>
      </c>
      <c r="F54" s="100">
        <v>87.5</v>
      </c>
      <c r="G54" s="101">
        <v>71.8</v>
      </c>
      <c r="H54" s="20">
        <v>0.22</v>
      </c>
    </row>
    <row r="55" spans="2:8" ht="14.25" customHeight="1" thickBot="1" x14ac:dyDescent="0.25">
      <c r="B55" s="167" t="s">
        <v>99</v>
      </c>
      <c r="C55" s="102">
        <v>36.5</v>
      </c>
      <c r="D55" s="103">
        <v>31.8</v>
      </c>
      <c r="E55" s="68">
        <v>0.15</v>
      </c>
      <c r="F55" s="102">
        <v>113.6</v>
      </c>
      <c r="G55" s="103">
        <v>98</v>
      </c>
      <c r="H55" s="68">
        <v>0.16</v>
      </c>
    </row>
    <row r="56" spans="2:8" ht="14.25" customHeight="1" x14ac:dyDescent="0.2">
      <c r="C56" s="121"/>
      <c r="F56" s="121"/>
    </row>
    <row r="57" spans="2:8" ht="14.25" customHeight="1" x14ac:dyDescent="0.2">
      <c r="B57" s="124" t="s">
        <v>137</v>
      </c>
      <c r="C57" s="98">
        <v>14.6</v>
      </c>
      <c r="D57" s="99">
        <v>15.7</v>
      </c>
      <c r="E57" s="32">
        <v>-7.0000000000000007E-2</v>
      </c>
      <c r="F57" s="98"/>
      <c r="G57" s="99"/>
      <c r="H57" s="32"/>
    </row>
    <row r="58" spans="2:8" ht="14.25" customHeight="1" thickBot="1" x14ac:dyDescent="0.25">
      <c r="B58" s="168" t="s">
        <v>138</v>
      </c>
      <c r="C58" s="25">
        <v>671</v>
      </c>
      <c r="D58" s="24">
        <v>522</v>
      </c>
      <c r="E58" s="37">
        <v>0.28999999999999998</v>
      </c>
      <c r="F58" s="25"/>
      <c r="G58" s="24"/>
      <c r="H58" s="37"/>
    </row>
    <row r="59" spans="2:8" ht="14.25" customHeight="1" x14ac:dyDescent="0.2">
      <c r="B59" s="169" t="s">
        <v>191</v>
      </c>
      <c r="C59" s="150"/>
      <c r="D59" s="150"/>
      <c r="E59" s="150"/>
      <c r="F59" s="111"/>
      <c r="G59" s="111"/>
    </row>
    <row r="60" spans="2:8" ht="14.25" x14ac:dyDescent="0.2">
      <c r="B60" s="170" t="s">
        <v>139</v>
      </c>
      <c r="C60" s="133"/>
      <c r="D60" s="133"/>
      <c r="E60" s="133"/>
      <c r="F60" s="112"/>
      <c r="G60" s="112"/>
    </row>
    <row r="61" spans="2:8" x14ac:dyDescent="0.2">
      <c r="B61" s="170"/>
      <c r="C61" s="133"/>
      <c r="D61" s="133"/>
      <c r="E61" s="133"/>
      <c r="F61" s="112"/>
      <c r="G61" s="112"/>
    </row>
    <row r="62" spans="2:8" ht="13.5" thickBot="1" x14ac:dyDescent="0.25">
      <c r="B62" s="104" t="s">
        <v>140</v>
      </c>
    </row>
    <row r="63" spans="2:8" ht="30" customHeight="1" thickBot="1" x14ac:dyDescent="0.25">
      <c r="B63" s="85" t="s">
        <v>151</v>
      </c>
      <c r="C63" s="6" t="s">
        <v>159</v>
      </c>
      <c r="D63" s="5" t="s">
        <v>154</v>
      </c>
      <c r="E63" s="31" t="s">
        <v>104</v>
      </c>
      <c r="F63" s="6" t="s">
        <v>160</v>
      </c>
      <c r="G63" s="5" t="s">
        <v>155</v>
      </c>
      <c r="H63" s="31" t="s">
        <v>104</v>
      </c>
    </row>
    <row r="64" spans="2:8" x14ac:dyDescent="0.2">
      <c r="B64" s="19" t="s">
        <v>200</v>
      </c>
      <c r="C64" s="98">
        <v>120.9</v>
      </c>
      <c r="D64" s="99">
        <v>114.8</v>
      </c>
      <c r="E64" s="32">
        <v>0.05</v>
      </c>
      <c r="F64" s="98">
        <v>358.5</v>
      </c>
      <c r="G64" s="99">
        <v>329.2</v>
      </c>
      <c r="H64" s="32">
        <v>8.8999999999999996E-2</v>
      </c>
    </row>
    <row r="65" spans="2:8" x14ac:dyDescent="0.2">
      <c r="B65" s="33" t="s">
        <v>97</v>
      </c>
      <c r="C65" s="100">
        <v>118.4</v>
      </c>
      <c r="D65" s="101">
        <v>139.4</v>
      </c>
      <c r="E65" s="20">
        <v>-0.15</v>
      </c>
      <c r="F65" s="100">
        <v>363.2</v>
      </c>
      <c r="G65" s="101">
        <v>394.9</v>
      </c>
      <c r="H65" s="20">
        <v>-0.08</v>
      </c>
    </row>
    <row r="66" spans="2:8" ht="13.5" thickBot="1" x14ac:dyDescent="0.25">
      <c r="B66" s="35" t="s">
        <v>128</v>
      </c>
      <c r="C66" s="102">
        <v>239.3</v>
      </c>
      <c r="D66" s="103">
        <v>254.2</v>
      </c>
      <c r="E66" s="68">
        <v>-0.06</v>
      </c>
      <c r="F66" s="102">
        <v>721.7</v>
      </c>
      <c r="G66" s="103">
        <v>724.1</v>
      </c>
      <c r="H66" s="68">
        <v>-3.0000000000000001E-3</v>
      </c>
    </row>
    <row r="67" spans="2:8" ht="14.25" customHeight="1" x14ac:dyDescent="0.2">
      <c r="B67" s="169" t="s">
        <v>191</v>
      </c>
      <c r="C67" s="150"/>
      <c r="D67" s="150"/>
      <c r="E67" s="150"/>
      <c r="F67" s="111"/>
      <c r="G67" s="111"/>
    </row>
    <row r="68" spans="2:8" ht="14.25" customHeight="1" x14ac:dyDescent="0.2">
      <c r="B68" s="134"/>
      <c r="D68" s="134"/>
      <c r="E68" s="134"/>
    </row>
    <row r="69" spans="2:8" ht="13.5" thickBot="1" x14ac:dyDescent="0.25">
      <c r="B69" s="171" t="s">
        <v>158</v>
      </c>
      <c r="D69" s="134"/>
      <c r="E69" s="134"/>
    </row>
    <row r="70" spans="2:8" ht="63" customHeight="1" thickBot="1" x14ac:dyDescent="0.25">
      <c r="B70" s="172" t="s">
        <v>201</v>
      </c>
      <c r="C70" s="126" t="s">
        <v>202</v>
      </c>
      <c r="D70" s="218" t="s">
        <v>162</v>
      </c>
      <c r="E70" s="218"/>
      <c r="F70" s="126" t="s">
        <v>203</v>
      </c>
      <c r="G70" s="218" t="s">
        <v>163</v>
      </c>
      <c r="H70" s="218"/>
    </row>
    <row r="71" spans="2:8" x14ac:dyDescent="0.2">
      <c r="B71" s="173" t="s">
        <v>107</v>
      </c>
      <c r="C71" s="185">
        <v>239.3</v>
      </c>
      <c r="D71" s="186"/>
      <c r="E71" s="186">
        <v>243.6</v>
      </c>
      <c r="F71" s="185">
        <v>721.7</v>
      </c>
      <c r="G71" s="186"/>
      <c r="H71" s="186">
        <v>728</v>
      </c>
    </row>
    <row r="72" spans="2:8" x14ac:dyDescent="0.2">
      <c r="B72" s="174" t="s">
        <v>141</v>
      </c>
      <c r="C72" s="187">
        <v>144.6</v>
      </c>
      <c r="D72" s="188"/>
      <c r="E72" s="188">
        <v>148.69999999999999</v>
      </c>
      <c r="F72" s="187">
        <v>413.2</v>
      </c>
      <c r="G72" s="188"/>
      <c r="H72" s="188">
        <v>420.4</v>
      </c>
    </row>
    <row r="73" spans="2:8" x14ac:dyDescent="0.2">
      <c r="B73" s="175" t="s">
        <v>142</v>
      </c>
      <c r="C73" s="80">
        <v>0.6</v>
      </c>
      <c r="D73" s="176"/>
      <c r="E73" s="184">
        <v>0.61</v>
      </c>
      <c r="F73" s="80">
        <v>0.56999999999999995</v>
      </c>
      <c r="G73" s="184"/>
      <c r="H73" s="184">
        <v>0.57999999999999996</v>
      </c>
    </row>
    <row r="74" spans="2:8" x14ac:dyDescent="0.2">
      <c r="B74" s="174" t="s">
        <v>26</v>
      </c>
      <c r="C74" s="189">
        <v>1</v>
      </c>
      <c r="D74" s="190"/>
      <c r="E74" s="190">
        <v>3.4</v>
      </c>
      <c r="F74" s="142">
        <v>9.4</v>
      </c>
      <c r="G74" s="190"/>
      <c r="H74" s="190">
        <v>14.5</v>
      </c>
    </row>
    <row r="75" spans="2:8" x14ac:dyDescent="0.2">
      <c r="B75" s="175" t="s">
        <v>143</v>
      </c>
      <c r="C75" s="80">
        <v>0</v>
      </c>
      <c r="D75" s="176"/>
      <c r="E75" s="184">
        <v>0.01</v>
      </c>
      <c r="F75" s="80">
        <v>0.01</v>
      </c>
      <c r="G75" s="176"/>
      <c r="H75" s="184">
        <v>0.02</v>
      </c>
    </row>
    <row r="76" spans="2:8" x14ac:dyDescent="0.2">
      <c r="B76" s="177" t="s">
        <v>144</v>
      </c>
      <c r="C76" s="178" t="s">
        <v>164</v>
      </c>
      <c r="D76" s="179"/>
      <c r="E76" s="179" t="s">
        <v>154</v>
      </c>
      <c r="F76" s="178" t="s">
        <v>160</v>
      </c>
      <c r="G76" s="179"/>
      <c r="H76" s="179" t="s">
        <v>155</v>
      </c>
    </row>
    <row r="77" spans="2:8" x14ac:dyDescent="0.2">
      <c r="B77" s="168" t="s">
        <v>145</v>
      </c>
      <c r="C77" s="27">
        <v>1.1100000000000001</v>
      </c>
      <c r="D77" s="115"/>
      <c r="E77" s="115">
        <v>1.1100000000000001</v>
      </c>
      <c r="F77" s="27">
        <v>1.1100000000000001</v>
      </c>
      <c r="G77" s="115"/>
      <c r="H77" s="115">
        <v>1.1200000000000001</v>
      </c>
    </row>
    <row r="78" spans="2:8" ht="13.5" thickBot="1" x14ac:dyDescent="0.25">
      <c r="B78" s="167" t="s">
        <v>146</v>
      </c>
      <c r="C78" s="163">
        <v>0.84</v>
      </c>
      <c r="D78" s="164"/>
      <c r="E78" s="164">
        <v>0.71</v>
      </c>
      <c r="F78" s="163">
        <v>0.79</v>
      </c>
      <c r="G78" s="164"/>
      <c r="H78" s="164">
        <v>0.73</v>
      </c>
    </row>
    <row r="79" spans="2:8" ht="26.25" customHeight="1" x14ac:dyDescent="0.2">
      <c r="B79" s="219" t="s">
        <v>165</v>
      </c>
      <c r="C79" s="219"/>
      <c r="D79" s="219"/>
      <c r="E79" s="219"/>
      <c r="F79" s="219"/>
      <c r="G79" s="219"/>
      <c r="H79" s="219"/>
    </row>
    <row r="80" spans="2:8" x14ac:dyDescent="0.2">
      <c r="B80" s="180"/>
      <c r="C80" s="180"/>
      <c r="D80" s="180"/>
      <c r="E80" s="180"/>
    </row>
    <row r="81" spans="2:8" ht="13.5" thickBot="1" x14ac:dyDescent="0.25">
      <c r="B81" s="104" t="s">
        <v>129</v>
      </c>
    </row>
    <row r="82" spans="2:8" ht="30" customHeight="1" thickBot="1" x14ac:dyDescent="0.25">
      <c r="B82" s="85" t="s">
        <v>151</v>
      </c>
      <c r="C82" s="6" t="s">
        <v>159</v>
      </c>
      <c r="D82" s="5" t="s">
        <v>154</v>
      </c>
      <c r="E82" s="31" t="s">
        <v>104</v>
      </c>
      <c r="F82" s="6" t="s">
        <v>160</v>
      </c>
      <c r="G82" s="5" t="s">
        <v>155</v>
      </c>
      <c r="H82" s="31" t="s">
        <v>104</v>
      </c>
    </row>
    <row r="83" spans="2:8" x14ac:dyDescent="0.2">
      <c r="B83" s="19" t="s">
        <v>91</v>
      </c>
      <c r="C83" s="98">
        <v>1.9</v>
      </c>
      <c r="D83" s="99">
        <v>2</v>
      </c>
      <c r="E83" s="32">
        <v>-0.06</v>
      </c>
      <c r="F83" s="98">
        <v>6.2</v>
      </c>
      <c r="G83" s="99">
        <v>7</v>
      </c>
      <c r="H83" s="32">
        <v>-0.11</v>
      </c>
    </row>
    <row r="84" spans="2:8" x14ac:dyDescent="0.2">
      <c r="B84" s="19" t="s">
        <v>186</v>
      </c>
      <c r="C84" s="98">
        <v>3.4</v>
      </c>
      <c r="D84" s="99">
        <v>2.4</v>
      </c>
      <c r="E84" s="32">
        <v>0.39</v>
      </c>
      <c r="F84" s="98">
        <v>9.1</v>
      </c>
      <c r="G84" s="99">
        <v>6.7</v>
      </c>
      <c r="H84" s="32">
        <v>0.37</v>
      </c>
    </row>
    <row r="85" spans="2:8" x14ac:dyDescent="0.2">
      <c r="B85" s="19" t="s">
        <v>187</v>
      </c>
      <c r="C85" s="98">
        <v>22.6</v>
      </c>
      <c r="D85" s="99">
        <v>19.600000000000001</v>
      </c>
      <c r="E85" s="32">
        <v>0.15</v>
      </c>
      <c r="F85" s="98">
        <v>64.3</v>
      </c>
      <c r="G85" s="99">
        <v>56.8</v>
      </c>
      <c r="H85" s="32">
        <v>0.13</v>
      </c>
    </row>
    <row r="86" spans="2:8" x14ac:dyDescent="0.2">
      <c r="B86" s="19" t="s">
        <v>188</v>
      </c>
      <c r="C86" s="98">
        <v>0.1</v>
      </c>
      <c r="D86" s="99">
        <v>0</v>
      </c>
      <c r="E86" s="32"/>
      <c r="F86" s="98">
        <v>0.2</v>
      </c>
      <c r="G86" s="99">
        <v>0</v>
      </c>
      <c r="H86" s="32"/>
    </row>
    <row r="87" spans="2:8" x14ac:dyDescent="0.2">
      <c r="B87" s="125" t="s">
        <v>189</v>
      </c>
      <c r="C87" s="100">
        <v>4.3</v>
      </c>
      <c r="D87" s="101">
        <v>3.8</v>
      </c>
      <c r="E87" s="20">
        <v>0.12</v>
      </c>
      <c r="F87" s="100">
        <v>13.1</v>
      </c>
      <c r="G87" s="101">
        <v>11.2</v>
      </c>
      <c r="H87" s="20">
        <v>0.17</v>
      </c>
    </row>
    <row r="88" spans="2:8" ht="13.5" thickBot="1" x14ac:dyDescent="0.25">
      <c r="B88" s="130" t="s">
        <v>190</v>
      </c>
      <c r="C88" s="122">
        <v>32.1</v>
      </c>
      <c r="D88" s="123">
        <v>27.8</v>
      </c>
      <c r="E88" s="213">
        <v>0.16</v>
      </c>
      <c r="F88" s="122">
        <v>93</v>
      </c>
      <c r="G88" s="123">
        <v>81.599999999999994</v>
      </c>
      <c r="H88" s="213">
        <v>0.14000000000000001</v>
      </c>
    </row>
    <row r="89" spans="2:8" ht="13.5" thickBot="1" x14ac:dyDescent="0.25">
      <c r="B89" s="148" t="s">
        <v>130</v>
      </c>
      <c r="C89" s="153">
        <v>13.7</v>
      </c>
      <c r="D89" s="154">
        <v>13.1</v>
      </c>
      <c r="E89" s="145">
        <v>0.05</v>
      </c>
      <c r="F89" s="153">
        <v>41.1</v>
      </c>
      <c r="G89" s="154">
        <v>38.9</v>
      </c>
      <c r="H89" s="145">
        <v>0.06</v>
      </c>
    </row>
    <row r="90" spans="2:8" ht="14.25" customHeight="1" x14ac:dyDescent="0.2">
      <c r="B90" s="169" t="s">
        <v>191</v>
      </c>
      <c r="C90" s="151"/>
      <c r="D90" s="151"/>
      <c r="E90" s="151"/>
      <c r="F90" s="152"/>
      <c r="G90" s="152"/>
    </row>
    <row r="91" spans="2:8" x14ac:dyDescent="0.2">
      <c r="B91" s="109"/>
    </row>
    <row r="92" spans="2:8" ht="13.5" thickBot="1" x14ac:dyDescent="0.25">
      <c r="B92" s="104" t="s">
        <v>131</v>
      </c>
    </row>
    <row r="93" spans="2:8" ht="30" customHeight="1" thickBot="1" x14ac:dyDescent="0.25">
      <c r="B93" s="85" t="s">
        <v>150</v>
      </c>
      <c r="C93" s="6" t="s">
        <v>159</v>
      </c>
      <c r="D93" s="5" t="s">
        <v>154</v>
      </c>
      <c r="E93" s="31" t="s">
        <v>104</v>
      </c>
      <c r="F93" s="6" t="s">
        <v>160</v>
      </c>
      <c r="G93" s="5" t="s">
        <v>155</v>
      </c>
      <c r="H93" s="31" t="s">
        <v>104</v>
      </c>
    </row>
    <row r="94" spans="2:8" x14ac:dyDescent="0.2">
      <c r="B94" s="21" t="s">
        <v>132</v>
      </c>
      <c r="C94" s="155">
        <v>0.6</v>
      </c>
      <c r="D94" s="156">
        <v>1.7</v>
      </c>
      <c r="E94" s="157">
        <v>-0.67</v>
      </c>
      <c r="F94" s="155">
        <v>17.5</v>
      </c>
      <c r="G94" s="156">
        <v>-2.6</v>
      </c>
      <c r="H94" s="157"/>
    </row>
    <row r="95" spans="2:8" x14ac:dyDescent="0.2">
      <c r="B95" s="19" t="s">
        <v>102</v>
      </c>
      <c r="C95" s="98">
        <v>0.6</v>
      </c>
      <c r="D95" s="99">
        <v>1.8</v>
      </c>
      <c r="E95" s="117"/>
      <c r="F95" s="98">
        <v>17.5</v>
      </c>
      <c r="G95" s="99">
        <v>-2.7</v>
      </c>
      <c r="H95" s="117"/>
    </row>
    <row r="96" spans="2:8" x14ac:dyDescent="0.2">
      <c r="B96" s="19" t="s">
        <v>192</v>
      </c>
      <c r="C96" s="98"/>
      <c r="D96" s="99"/>
      <c r="E96" s="117"/>
      <c r="F96" s="98">
        <v>-7.6</v>
      </c>
      <c r="G96" s="99"/>
      <c r="H96" s="117"/>
    </row>
    <row r="97" spans="2:8" x14ac:dyDescent="0.2">
      <c r="B97" s="19" t="s">
        <v>193</v>
      </c>
      <c r="C97" s="98">
        <v>13.7</v>
      </c>
      <c r="D97" s="99">
        <v>13.1</v>
      </c>
      <c r="E97" s="117">
        <v>0.05</v>
      </c>
      <c r="F97" s="98">
        <v>41.1</v>
      </c>
      <c r="G97" s="99">
        <v>38.9</v>
      </c>
      <c r="H97" s="117">
        <v>0.06</v>
      </c>
    </row>
    <row r="98" spans="2:8" x14ac:dyDescent="0.2">
      <c r="B98" s="33" t="s">
        <v>133</v>
      </c>
      <c r="C98" s="100">
        <v>-2.6</v>
      </c>
      <c r="D98" s="101">
        <v>-3.3</v>
      </c>
      <c r="E98" s="158">
        <v>-0.2</v>
      </c>
      <c r="F98" s="100">
        <v>-8.1999999999999993</v>
      </c>
      <c r="G98" s="101">
        <v>-9.6999999999999993</v>
      </c>
      <c r="H98" s="158">
        <v>-0.15</v>
      </c>
    </row>
    <row r="99" spans="2:8" ht="13.5" thickBot="1" x14ac:dyDescent="0.25">
      <c r="B99" s="9" t="s">
        <v>134</v>
      </c>
      <c r="C99" s="122">
        <v>11.7</v>
      </c>
      <c r="D99" s="123">
        <v>11.6</v>
      </c>
      <c r="E99" s="159">
        <v>0.01</v>
      </c>
      <c r="F99" s="122">
        <v>42.8</v>
      </c>
      <c r="G99" s="123">
        <v>26.5</v>
      </c>
      <c r="H99" s="159">
        <v>0.61</v>
      </c>
    </row>
    <row r="100" spans="2:8" x14ac:dyDescent="0.2">
      <c r="B100" s="39"/>
      <c r="C100" s="160"/>
      <c r="D100" s="161"/>
      <c r="E100" s="162"/>
      <c r="F100" s="160"/>
      <c r="G100" s="161"/>
      <c r="H100" s="162"/>
    </row>
    <row r="101" spans="2:8" ht="13.5" thickBot="1" x14ac:dyDescent="0.25">
      <c r="B101" s="35" t="s">
        <v>135</v>
      </c>
      <c r="C101" s="163">
        <v>0.05</v>
      </c>
      <c r="D101" s="164">
        <v>0.05</v>
      </c>
      <c r="E101" s="165">
        <v>0.01</v>
      </c>
      <c r="F101" s="163">
        <v>0.18</v>
      </c>
      <c r="G101" s="166">
        <v>0.11</v>
      </c>
      <c r="H101" s="37">
        <v>0.59</v>
      </c>
    </row>
    <row r="102" spans="2:8" ht="14.25" customHeight="1" x14ac:dyDescent="0.2">
      <c r="B102" s="169" t="s">
        <v>191</v>
      </c>
      <c r="C102" s="151"/>
      <c r="D102" s="151"/>
      <c r="E102" s="151"/>
      <c r="F102" s="152"/>
      <c r="G102" s="152"/>
    </row>
  </sheetData>
  <mergeCells count="3">
    <mergeCell ref="D70:E70"/>
    <mergeCell ref="G70:H70"/>
    <mergeCell ref="B79:H79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  <headerFooter scaleWithDoc="0" alignWithMargins="0"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rowBreaks count="1" manualBreakCount="1">
    <brk id="68" min="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G36"/>
  <sheetViews>
    <sheetView showGridLines="0" zoomScaleNormal="100" zoomScaleSheetLayoutView="85" workbookViewId="0">
      <selection activeCell="B1" sqref="B1"/>
    </sheetView>
  </sheetViews>
  <sheetFormatPr defaultRowHeight="12.75" x14ac:dyDescent="0.2"/>
  <cols>
    <col min="2" max="2" width="47.5703125" customWidth="1"/>
    <col min="3" max="6" width="10.7109375" customWidth="1"/>
  </cols>
  <sheetData>
    <row r="1" spans="2:7" x14ac:dyDescent="0.2">
      <c r="B1" s="1"/>
      <c r="C1" s="1"/>
      <c r="D1" s="1"/>
      <c r="E1" s="1"/>
      <c r="F1" s="1"/>
    </row>
    <row r="2" spans="2:7" ht="20.25" x14ac:dyDescent="0.3">
      <c r="B2" s="15" t="s">
        <v>28</v>
      </c>
      <c r="C2" s="1"/>
      <c r="D2" s="1"/>
      <c r="E2" s="1"/>
      <c r="F2" s="1"/>
    </row>
    <row r="3" spans="2:7" x14ac:dyDescent="0.2">
      <c r="B3" s="14" t="s">
        <v>161</v>
      </c>
      <c r="C3" s="1"/>
      <c r="D3" s="1"/>
      <c r="E3" s="1"/>
      <c r="F3" s="1"/>
    </row>
    <row r="4" spans="2:7" ht="13.5" thickBot="1" x14ac:dyDescent="0.25">
      <c r="B4" s="2"/>
      <c r="C4" s="1"/>
      <c r="D4" s="1"/>
      <c r="E4" s="1"/>
      <c r="F4" s="1"/>
    </row>
    <row r="5" spans="2:7" s="4" customFormat="1" ht="30" customHeight="1" thickBot="1" x14ac:dyDescent="0.25">
      <c r="B5" s="73" t="s">
        <v>152</v>
      </c>
      <c r="C5" s="126" t="s">
        <v>166</v>
      </c>
      <c r="D5" s="31" t="s">
        <v>156</v>
      </c>
      <c r="E5" s="126" t="s">
        <v>167</v>
      </c>
      <c r="F5" s="31" t="s">
        <v>157</v>
      </c>
      <c r="G5"/>
    </row>
    <row r="6" spans="2:7" x14ac:dyDescent="0.2">
      <c r="B6" s="39" t="s">
        <v>15</v>
      </c>
      <c r="C6" s="41">
        <v>239331</v>
      </c>
      <c r="D6" s="40">
        <v>254231</v>
      </c>
      <c r="E6" s="41">
        <v>721711</v>
      </c>
      <c r="F6" s="42">
        <v>724119</v>
      </c>
    </row>
    <row r="7" spans="2:7" x14ac:dyDescent="0.2">
      <c r="B7" s="33" t="s">
        <v>91</v>
      </c>
      <c r="C7" s="18">
        <v>94690</v>
      </c>
      <c r="D7" s="17">
        <v>119161</v>
      </c>
      <c r="E7" s="18">
        <v>308507</v>
      </c>
      <c r="F7" s="43">
        <v>344557</v>
      </c>
    </row>
    <row r="8" spans="2:7" ht="13.5" thickBot="1" x14ac:dyDescent="0.25">
      <c r="B8" s="9" t="s">
        <v>0</v>
      </c>
      <c r="C8" s="11">
        <v>144641</v>
      </c>
      <c r="D8" s="10">
        <v>135070</v>
      </c>
      <c r="E8" s="11">
        <v>413204</v>
      </c>
      <c r="F8" s="44">
        <v>379562</v>
      </c>
    </row>
    <row r="9" spans="2:7" x14ac:dyDescent="0.2">
      <c r="B9" s="21"/>
      <c r="C9" s="23"/>
      <c r="D9" s="22"/>
      <c r="E9" s="23"/>
      <c r="F9" s="38"/>
    </row>
    <row r="10" spans="2:7" x14ac:dyDescent="0.2">
      <c r="B10" s="19" t="s">
        <v>1</v>
      </c>
      <c r="C10" s="23">
        <v>50680</v>
      </c>
      <c r="D10" s="22">
        <v>43275</v>
      </c>
      <c r="E10" s="23">
        <v>140888</v>
      </c>
      <c r="F10" s="38">
        <v>138636</v>
      </c>
    </row>
    <row r="11" spans="2:7" x14ac:dyDescent="0.2">
      <c r="B11" s="19" t="s">
        <v>2</v>
      </c>
      <c r="C11" s="23">
        <v>22571</v>
      </c>
      <c r="D11" s="22">
        <v>19589</v>
      </c>
      <c r="E11" s="23">
        <v>64304</v>
      </c>
      <c r="F11" s="38">
        <v>56755</v>
      </c>
    </row>
    <row r="12" spans="2:7" x14ac:dyDescent="0.2">
      <c r="B12" s="19" t="s">
        <v>3</v>
      </c>
      <c r="C12" s="23">
        <v>19159</v>
      </c>
      <c r="D12" s="22">
        <v>22616</v>
      </c>
      <c r="E12" s="23">
        <v>55762</v>
      </c>
      <c r="F12" s="38">
        <v>57661</v>
      </c>
    </row>
    <row r="13" spans="2:7" x14ac:dyDescent="0.2">
      <c r="B13" s="33" t="s">
        <v>4</v>
      </c>
      <c r="C13" s="18">
        <v>51278</v>
      </c>
      <c r="D13" s="17">
        <v>44703</v>
      </c>
      <c r="E13" s="18">
        <v>142858</v>
      </c>
      <c r="F13" s="17">
        <v>126113</v>
      </c>
    </row>
    <row r="14" spans="2:7" x14ac:dyDescent="0.2">
      <c r="B14" s="8" t="s">
        <v>5</v>
      </c>
      <c r="C14" s="13">
        <v>143688</v>
      </c>
      <c r="D14" s="12">
        <v>130183</v>
      </c>
      <c r="E14" s="13">
        <v>403812</v>
      </c>
      <c r="F14" s="12">
        <v>379165</v>
      </c>
    </row>
    <row r="15" spans="2:7" x14ac:dyDescent="0.2">
      <c r="B15" s="33"/>
      <c r="C15" s="18"/>
      <c r="D15" s="17"/>
      <c r="E15" s="18"/>
      <c r="F15" s="43"/>
    </row>
    <row r="16" spans="2:7" ht="13.5" thickBot="1" x14ac:dyDescent="0.25">
      <c r="B16" s="9" t="s">
        <v>6</v>
      </c>
      <c r="C16" s="11">
        <v>953</v>
      </c>
      <c r="D16" s="10">
        <v>4887</v>
      </c>
      <c r="E16" s="11">
        <v>9392</v>
      </c>
      <c r="F16" s="44">
        <v>397</v>
      </c>
    </row>
    <row r="17" spans="2:6" x14ac:dyDescent="0.2">
      <c r="B17" s="21"/>
      <c r="C17" s="23"/>
      <c r="D17" s="22"/>
      <c r="E17" s="23"/>
      <c r="F17" s="38"/>
    </row>
    <row r="18" spans="2:6" x14ac:dyDescent="0.2">
      <c r="B18" s="19" t="s">
        <v>16</v>
      </c>
      <c r="C18" s="23">
        <v>-404</v>
      </c>
      <c r="D18" s="22">
        <v>-328</v>
      </c>
      <c r="E18" s="23">
        <v>-1086</v>
      </c>
      <c r="F18" s="38">
        <v>-755</v>
      </c>
    </row>
    <row r="19" spans="2:6" x14ac:dyDescent="0.2">
      <c r="B19" s="19" t="s">
        <v>17</v>
      </c>
      <c r="C19" s="23">
        <v>513</v>
      </c>
      <c r="D19" s="22">
        <v>-2633</v>
      </c>
      <c r="E19" s="23">
        <v>991</v>
      </c>
      <c r="F19" s="38">
        <v>-4906</v>
      </c>
    </row>
    <row r="20" spans="2:6" x14ac:dyDescent="0.2">
      <c r="B20" s="33" t="s">
        <v>18</v>
      </c>
      <c r="C20" s="18">
        <v>97</v>
      </c>
      <c r="D20" s="17">
        <v>-210</v>
      </c>
      <c r="E20" s="18">
        <v>558</v>
      </c>
      <c r="F20" s="43">
        <v>3</v>
      </c>
    </row>
    <row r="21" spans="2:6" ht="13.5" thickBot="1" x14ac:dyDescent="0.25">
      <c r="B21" s="9" t="s">
        <v>7</v>
      </c>
      <c r="C21" s="11">
        <v>1159</v>
      </c>
      <c r="D21" s="10">
        <v>1716</v>
      </c>
      <c r="E21" s="11">
        <v>9855</v>
      </c>
      <c r="F21" s="44">
        <v>-5261</v>
      </c>
    </row>
    <row r="22" spans="2:6" x14ac:dyDescent="0.2">
      <c r="B22" s="21"/>
      <c r="C22" s="23"/>
      <c r="D22" s="22"/>
      <c r="E22" s="23"/>
      <c r="F22" s="38"/>
    </row>
    <row r="23" spans="2:6" x14ac:dyDescent="0.2">
      <c r="B23" s="125" t="s">
        <v>204</v>
      </c>
      <c r="C23" s="18">
        <v>-594</v>
      </c>
      <c r="D23" s="17">
        <v>8</v>
      </c>
      <c r="E23" s="18">
        <v>7663</v>
      </c>
      <c r="F23" s="43">
        <v>2615</v>
      </c>
    </row>
    <row r="24" spans="2:6" ht="13.5" thickBot="1" x14ac:dyDescent="0.25">
      <c r="B24" s="9" t="s">
        <v>8</v>
      </c>
      <c r="C24" s="11">
        <v>565</v>
      </c>
      <c r="D24" s="10">
        <v>1724</v>
      </c>
      <c r="E24" s="11">
        <v>17518</v>
      </c>
      <c r="F24" s="44">
        <v>-2646</v>
      </c>
    </row>
    <row r="25" spans="2:6" x14ac:dyDescent="0.2">
      <c r="B25" s="19" t="s">
        <v>19</v>
      </c>
      <c r="C25" s="23"/>
      <c r="D25" s="22"/>
      <c r="E25" s="23"/>
      <c r="F25" s="38"/>
    </row>
    <row r="26" spans="2:6" x14ac:dyDescent="0.2">
      <c r="B26" s="30" t="s">
        <v>21</v>
      </c>
      <c r="C26" s="23">
        <v>595</v>
      </c>
      <c r="D26" s="22">
        <v>1812</v>
      </c>
      <c r="E26" s="23">
        <v>17453</v>
      </c>
      <c r="F26" s="38">
        <v>-2702</v>
      </c>
    </row>
    <row r="27" spans="2:6" x14ac:dyDescent="0.2">
      <c r="B27" s="33" t="s">
        <v>20</v>
      </c>
      <c r="C27" s="18">
        <v>-30</v>
      </c>
      <c r="D27" s="17">
        <v>-88</v>
      </c>
      <c r="E27" s="18">
        <v>65</v>
      </c>
      <c r="F27" s="43">
        <v>56</v>
      </c>
    </row>
    <row r="28" spans="2:6" ht="13.5" thickBot="1" x14ac:dyDescent="0.25">
      <c r="B28" s="9" t="s">
        <v>8</v>
      </c>
      <c r="C28" s="11">
        <v>565</v>
      </c>
      <c r="D28" s="10">
        <v>1724</v>
      </c>
      <c r="E28" s="11">
        <v>17518</v>
      </c>
      <c r="F28" s="44">
        <v>-2646</v>
      </c>
    </row>
    <row r="29" spans="2:6" x14ac:dyDescent="0.2">
      <c r="B29" s="21"/>
      <c r="C29" s="23"/>
      <c r="D29" s="22"/>
      <c r="E29" s="23"/>
      <c r="F29" s="38"/>
    </row>
    <row r="30" spans="2:6" x14ac:dyDescent="0.2">
      <c r="B30" s="52" t="s">
        <v>29</v>
      </c>
      <c r="C30" s="25">
        <v>232424</v>
      </c>
      <c r="D30" s="24">
        <v>229199</v>
      </c>
      <c r="E30" s="25">
        <v>231413</v>
      </c>
      <c r="F30" s="46">
        <v>226974</v>
      </c>
    </row>
    <row r="31" spans="2:6" x14ac:dyDescent="0.2">
      <c r="B31" s="52" t="s">
        <v>30</v>
      </c>
      <c r="C31" s="25">
        <v>235265</v>
      </c>
      <c r="D31" s="24">
        <v>236881</v>
      </c>
      <c r="E31" s="25">
        <v>234898</v>
      </c>
      <c r="F31" s="46">
        <v>231610</v>
      </c>
    </row>
    <row r="32" spans="2:6" x14ac:dyDescent="0.2">
      <c r="B32" s="49"/>
      <c r="C32" s="51"/>
      <c r="D32" s="50"/>
      <c r="E32" s="51"/>
      <c r="F32" s="114"/>
    </row>
    <row r="33" spans="2:6" x14ac:dyDescent="0.2">
      <c r="B33" s="8" t="s">
        <v>92</v>
      </c>
      <c r="C33" s="25"/>
      <c r="D33" s="24"/>
      <c r="E33" s="25"/>
      <c r="F33" s="46"/>
    </row>
    <row r="34" spans="2:6" x14ac:dyDescent="0.2">
      <c r="B34" s="53" t="s">
        <v>87</v>
      </c>
      <c r="C34" s="27">
        <v>0</v>
      </c>
      <c r="D34" s="26">
        <v>0.01</v>
      </c>
      <c r="E34" s="27">
        <v>0.08</v>
      </c>
      <c r="F34" s="115">
        <v>-0.01</v>
      </c>
    </row>
    <row r="35" spans="2:6" ht="13.5" thickBot="1" x14ac:dyDescent="0.25">
      <c r="B35" s="54" t="s">
        <v>88</v>
      </c>
      <c r="C35" s="29">
        <v>0</v>
      </c>
      <c r="D35" s="28">
        <v>0.01</v>
      </c>
      <c r="E35" s="29">
        <v>7.0000000000000007E-2</v>
      </c>
      <c r="F35" s="116">
        <v>-0.01</v>
      </c>
    </row>
    <row r="36" spans="2:6" x14ac:dyDescent="0.2">
      <c r="B36" s="1"/>
      <c r="C36" s="1"/>
      <c r="D36" s="1"/>
      <c r="E36" s="1"/>
      <c r="F36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F46"/>
  <sheetViews>
    <sheetView showGridLines="0" zoomScale="85" zoomScaleNormal="85" zoomScaleSheetLayoutView="70" workbookViewId="0">
      <selection activeCell="B1" sqref="B1"/>
    </sheetView>
  </sheetViews>
  <sheetFormatPr defaultRowHeight="12.75" x14ac:dyDescent="0.2"/>
  <cols>
    <col min="2" max="2" width="47.5703125" customWidth="1"/>
    <col min="3" max="4" width="11.140625" customWidth="1"/>
    <col min="5" max="6" width="20.5703125" customWidth="1"/>
  </cols>
  <sheetData>
    <row r="1" spans="2:6" x14ac:dyDescent="0.2">
      <c r="B1" s="1"/>
      <c r="C1" s="1"/>
      <c r="D1" s="1"/>
      <c r="E1" s="1"/>
      <c r="F1" s="1"/>
    </row>
    <row r="2" spans="2:6" ht="20.25" x14ac:dyDescent="0.3">
      <c r="B2" s="15" t="s">
        <v>31</v>
      </c>
      <c r="C2" s="15"/>
      <c r="D2" s="15"/>
      <c r="E2" s="1"/>
      <c r="F2" s="1"/>
    </row>
    <row r="3" spans="2:6" x14ac:dyDescent="0.2">
      <c r="B3" s="14" t="s">
        <v>170</v>
      </c>
      <c r="C3" s="14"/>
      <c r="D3" s="14"/>
      <c r="E3" s="1"/>
      <c r="F3" s="1"/>
    </row>
    <row r="4" spans="2:6" ht="13.5" thickBot="1" x14ac:dyDescent="0.25">
      <c r="B4" s="2"/>
      <c r="C4" s="2"/>
      <c r="D4" s="2"/>
      <c r="E4" s="1"/>
      <c r="F4" s="1"/>
    </row>
    <row r="5" spans="2:6" s="4" customFormat="1" ht="30" customHeight="1" thickBot="1" x14ac:dyDescent="0.25">
      <c r="B5" s="73" t="s">
        <v>152</v>
      </c>
      <c r="C5" s="73"/>
      <c r="D5" s="73"/>
      <c r="E5" s="128" t="s">
        <v>168</v>
      </c>
      <c r="F5" s="129" t="s">
        <v>169</v>
      </c>
    </row>
    <row r="6" spans="2:6" x14ac:dyDescent="0.2">
      <c r="B6" s="124" t="s">
        <v>34</v>
      </c>
      <c r="C6" s="124"/>
      <c r="D6" s="124"/>
      <c r="E6" s="23">
        <v>400770</v>
      </c>
      <c r="F6" s="38">
        <v>403437</v>
      </c>
    </row>
    <row r="7" spans="2:6" x14ac:dyDescent="0.2">
      <c r="B7" s="124" t="s">
        <v>35</v>
      </c>
      <c r="C7" s="124"/>
      <c r="D7" s="124"/>
      <c r="E7" s="23">
        <v>807112</v>
      </c>
      <c r="F7" s="38">
        <v>810908</v>
      </c>
    </row>
    <row r="8" spans="2:6" x14ac:dyDescent="0.2">
      <c r="B8" s="124" t="s">
        <v>36</v>
      </c>
      <c r="C8" s="124"/>
      <c r="D8" s="124"/>
      <c r="E8" s="23">
        <v>40934</v>
      </c>
      <c r="F8" s="38">
        <v>38869</v>
      </c>
    </row>
    <row r="9" spans="2:6" x14ac:dyDescent="0.2">
      <c r="B9" s="124" t="s">
        <v>37</v>
      </c>
      <c r="C9" s="124"/>
      <c r="D9" s="124"/>
      <c r="E9" s="23">
        <v>33843</v>
      </c>
      <c r="F9" s="38">
        <v>33493</v>
      </c>
    </row>
    <row r="10" spans="2:6" x14ac:dyDescent="0.2">
      <c r="B10" s="125" t="s">
        <v>38</v>
      </c>
      <c r="C10" s="125"/>
      <c r="D10" s="125"/>
      <c r="E10" s="18">
        <v>3757</v>
      </c>
      <c r="F10" s="43">
        <v>3546</v>
      </c>
    </row>
    <row r="11" spans="2:6" ht="13.5" thickBot="1" x14ac:dyDescent="0.25">
      <c r="B11" s="130" t="s">
        <v>45</v>
      </c>
      <c r="C11" s="130"/>
      <c r="D11" s="130"/>
      <c r="E11" s="11">
        <v>1286416</v>
      </c>
      <c r="F11" s="44">
        <v>1290253</v>
      </c>
    </row>
    <row r="12" spans="2:6" x14ac:dyDescent="0.2">
      <c r="B12" s="182"/>
      <c r="C12" s="182"/>
      <c r="D12" s="182"/>
      <c r="E12" s="23"/>
      <c r="F12" s="38"/>
    </row>
    <row r="13" spans="2:6" x14ac:dyDescent="0.2">
      <c r="B13" s="124" t="s">
        <v>40</v>
      </c>
      <c r="C13" s="124"/>
      <c r="D13" s="124"/>
      <c r="E13" s="23">
        <v>60933</v>
      </c>
      <c r="F13" s="38">
        <v>48657</v>
      </c>
    </row>
    <row r="14" spans="2:6" x14ac:dyDescent="0.2">
      <c r="B14" s="124" t="s">
        <v>41</v>
      </c>
      <c r="C14" s="124"/>
      <c r="D14" s="124"/>
      <c r="E14" s="23">
        <v>166252</v>
      </c>
      <c r="F14" s="38">
        <v>138593</v>
      </c>
    </row>
    <row r="15" spans="2:6" x14ac:dyDescent="0.2">
      <c r="B15" s="124" t="s">
        <v>42</v>
      </c>
      <c r="C15" s="124"/>
      <c r="D15" s="124"/>
      <c r="E15" s="23">
        <v>52632</v>
      </c>
      <c r="F15" s="38">
        <v>53533</v>
      </c>
    </row>
    <row r="16" spans="2:6" x14ac:dyDescent="0.2">
      <c r="B16" s="124" t="s">
        <v>43</v>
      </c>
      <c r="C16" s="124"/>
      <c r="D16" s="124"/>
      <c r="E16" s="23">
        <v>277</v>
      </c>
      <c r="F16" s="38">
        <v>967</v>
      </c>
    </row>
    <row r="17" spans="2:6" x14ac:dyDescent="0.2">
      <c r="B17" s="125" t="s">
        <v>44</v>
      </c>
      <c r="C17" s="125"/>
      <c r="D17" s="125"/>
      <c r="E17" s="18">
        <v>129262</v>
      </c>
      <c r="F17" s="43">
        <v>147565</v>
      </c>
    </row>
    <row r="18" spans="2:6" ht="13.5" thickBot="1" x14ac:dyDescent="0.25">
      <c r="B18" s="130" t="s">
        <v>46</v>
      </c>
      <c r="C18" s="130"/>
      <c r="D18" s="130"/>
      <c r="E18" s="11">
        <v>409356</v>
      </c>
      <c r="F18" s="44">
        <v>389315</v>
      </c>
    </row>
    <row r="19" spans="2:6" x14ac:dyDescent="0.2">
      <c r="B19" s="182"/>
      <c r="C19" s="182"/>
      <c r="D19" s="182"/>
      <c r="E19" s="23"/>
      <c r="F19" s="38"/>
    </row>
    <row r="20" spans="2:6" x14ac:dyDescent="0.2">
      <c r="B20" s="183" t="s">
        <v>47</v>
      </c>
      <c r="C20" s="183"/>
      <c r="D20" s="183"/>
      <c r="E20" s="47">
        <v>1695772</v>
      </c>
      <c r="F20" s="48">
        <v>1679568</v>
      </c>
    </row>
    <row r="21" spans="2:6" x14ac:dyDescent="0.2">
      <c r="B21" s="182"/>
      <c r="C21" s="182"/>
      <c r="D21" s="182"/>
      <c r="E21" s="23"/>
      <c r="F21" s="38"/>
    </row>
    <row r="22" spans="2:6" x14ac:dyDescent="0.2">
      <c r="B22" s="124" t="s">
        <v>49</v>
      </c>
      <c r="C22" s="124"/>
      <c r="D22" s="124"/>
      <c r="E22" s="23">
        <v>46522</v>
      </c>
      <c r="F22" s="38">
        <v>46099</v>
      </c>
    </row>
    <row r="23" spans="2:6" x14ac:dyDescent="0.2">
      <c r="B23" s="124" t="s">
        <v>50</v>
      </c>
      <c r="C23" s="124"/>
      <c r="D23" s="124"/>
      <c r="E23" s="23">
        <v>1050290</v>
      </c>
      <c r="F23" s="38">
        <v>1035451</v>
      </c>
    </row>
    <row r="24" spans="2:6" x14ac:dyDescent="0.2">
      <c r="B24" s="174" t="s">
        <v>51</v>
      </c>
      <c r="C24" s="174"/>
      <c r="D24" s="174"/>
      <c r="E24" s="25">
        <v>229425</v>
      </c>
      <c r="F24" s="46">
        <v>228216</v>
      </c>
    </row>
    <row r="25" spans="2:6" x14ac:dyDescent="0.2">
      <c r="B25" s="125" t="s">
        <v>52</v>
      </c>
      <c r="C25" s="125"/>
      <c r="D25" s="125"/>
      <c r="E25" s="18">
        <v>-339114</v>
      </c>
      <c r="F25" s="43">
        <v>-340956</v>
      </c>
    </row>
    <row r="26" spans="2:6" x14ac:dyDescent="0.2">
      <c r="B26" s="182" t="s">
        <v>54</v>
      </c>
      <c r="C26" s="182"/>
      <c r="D26" s="182"/>
      <c r="E26" s="56">
        <v>987123</v>
      </c>
      <c r="F26" s="57">
        <v>968810</v>
      </c>
    </row>
    <row r="27" spans="2:6" x14ac:dyDescent="0.2">
      <c r="B27" s="125" t="s">
        <v>53</v>
      </c>
      <c r="C27" s="125"/>
      <c r="D27" s="125"/>
      <c r="E27" s="18">
        <v>1844</v>
      </c>
      <c r="F27" s="43">
        <v>1723</v>
      </c>
    </row>
    <row r="28" spans="2:6" ht="13.5" thickBot="1" x14ac:dyDescent="0.25">
      <c r="B28" s="130" t="s">
        <v>55</v>
      </c>
      <c r="C28" s="130"/>
      <c r="D28" s="130"/>
      <c r="E28" s="11">
        <v>988967</v>
      </c>
      <c r="F28" s="44">
        <v>970533</v>
      </c>
    </row>
    <row r="29" spans="2:6" x14ac:dyDescent="0.2">
      <c r="B29" s="182"/>
      <c r="C29" s="182"/>
      <c r="D29" s="182"/>
      <c r="E29" s="23"/>
      <c r="F29" s="38"/>
    </row>
    <row r="30" spans="2:6" x14ac:dyDescent="0.2">
      <c r="B30" s="124" t="s">
        <v>56</v>
      </c>
      <c r="C30" s="124"/>
      <c r="D30" s="124"/>
      <c r="E30" s="23">
        <v>47503</v>
      </c>
      <c r="F30" s="38">
        <v>44254</v>
      </c>
    </row>
    <row r="31" spans="2:6" x14ac:dyDescent="0.2">
      <c r="B31" s="124" t="s">
        <v>57</v>
      </c>
      <c r="C31" s="124"/>
      <c r="D31" s="124"/>
      <c r="E31" s="23">
        <v>123404</v>
      </c>
      <c r="F31" s="38">
        <v>149806</v>
      </c>
    </row>
    <row r="32" spans="2:6" x14ac:dyDescent="0.2">
      <c r="B32" s="124" t="s">
        <v>58</v>
      </c>
      <c r="C32" s="124"/>
      <c r="D32" s="124"/>
      <c r="E32" s="23">
        <v>30257</v>
      </c>
      <c r="F32" s="38">
        <v>35065</v>
      </c>
    </row>
    <row r="33" spans="2:6" x14ac:dyDescent="0.2">
      <c r="B33" s="125" t="s">
        <v>59</v>
      </c>
      <c r="C33" s="125"/>
      <c r="D33" s="125"/>
      <c r="E33" s="18">
        <v>104562</v>
      </c>
      <c r="F33" s="43">
        <v>83726</v>
      </c>
    </row>
    <row r="34" spans="2:6" ht="13.5" thickBot="1" x14ac:dyDescent="0.25">
      <c r="B34" s="130" t="s">
        <v>60</v>
      </c>
      <c r="C34" s="130"/>
      <c r="D34" s="130"/>
      <c r="E34" s="11">
        <v>305726</v>
      </c>
      <c r="F34" s="44">
        <v>312851</v>
      </c>
    </row>
    <row r="35" spans="2:6" x14ac:dyDescent="0.2">
      <c r="B35" s="181"/>
      <c r="C35" s="181"/>
      <c r="D35" s="181"/>
      <c r="E35" s="13"/>
      <c r="F35" s="45"/>
    </row>
    <row r="36" spans="2:6" x14ac:dyDescent="0.2">
      <c r="B36" s="124" t="s">
        <v>61</v>
      </c>
      <c r="C36" s="124"/>
      <c r="D36" s="124"/>
      <c r="E36" s="23">
        <v>93581</v>
      </c>
      <c r="F36" s="38">
        <v>94951</v>
      </c>
    </row>
    <row r="37" spans="2:6" x14ac:dyDescent="0.2">
      <c r="B37" s="124" t="s">
        <v>178</v>
      </c>
      <c r="C37" s="124"/>
      <c r="D37" s="124"/>
      <c r="E37" s="23">
        <v>14938</v>
      </c>
      <c r="F37" s="38">
        <v>4382</v>
      </c>
    </row>
    <row r="38" spans="2:6" x14ac:dyDescent="0.2">
      <c r="B38" s="124" t="s">
        <v>179</v>
      </c>
      <c r="C38" s="124"/>
      <c r="D38" s="124"/>
      <c r="E38" s="23">
        <v>10321</v>
      </c>
      <c r="F38" s="38">
        <v>13056</v>
      </c>
    </row>
    <row r="39" spans="2:6" x14ac:dyDescent="0.2">
      <c r="B39" s="124" t="s">
        <v>56</v>
      </c>
      <c r="C39" s="124"/>
      <c r="D39" s="124"/>
      <c r="E39" s="23">
        <v>0</v>
      </c>
      <c r="F39" s="38">
        <v>4287</v>
      </c>
    </row>
    <row r="40" spans="2:6" x14ac:dyDescent="0.2">
      <c r="B40" s="124" t="s">
        <v>58</v>
      </c>
      <c r="C40" s="124"/>
      <c r="D40" s="124"/>
      <c r="E40" s="23">
        <v>31843</v>
      </c>
      <c r="F40" s="38">
        <v>32573</v>
      </c>
    </row>
    <row r="41" spans="2:6" x14ac:dyDescent="0.2">
      <c r="B41" s="124" t="s">
        <v>59</v>
      </c>
      <c r="C41" s="124"/>
      <c r="D41" s="124"/>
      <c r="E41" s="23">
        <v>100986</v>
      </c>
      <c r="F41" s="38">
        <v>103147</v>
      </c>
    </row>
    <row r="42" spans="2:6" x14ac:dyDescent="0.2">
      <c r="B42" s="125" t="s">
        <v>105</v>
      </c>
      <c r="C42" s="125"/>
      <c r="D42" s="125"/>
      <c r="E42" s="18">
        <v>149410</v>
      </c>
      <c r="F42" s="43">
        <v>143788</v>
      </c>
    </row>
    <row r="43" spans="2:6" ht="13.5" thickBot="1" x14ac:dyDescent="0.25">
      <c r="B43" s="130" t="s">
        <v>62</v>
      </c>
      <c r="C43" s="130"/>
      <c r="D43" s="130"/>
      <c r="E43" s="11">
        <v>401079</v>
      </c>
      <c r="F43" s="44">
        <v>396184</v>
      </c>
    </row>
    <row r="44" spans="2:6" x14ac:dyDescent="0.2">
      <c r="B44" s="182"/>
      <c r="C44" s="182"/>
      <c r="D44" s="182"/>
      <c r="E44" s="23"/>
      <c r="F44" s="38"/>
    </row>
    <row r="45" spans="2:6" x14ac:dyDescent="0.2">
      <c r="B45" s="183" t="s">
        <v>63</v>
      </c>
      <c r="C45" s="183"/>
      <c r="D45" s="183"/>
      <c r="E45" s="47">
        <v>1695772</v>
      </c>
      <c r="F45" s="48">
        <v>1679568</v>
      </c>
    </row>
    <row r="46" spans="2:6" x14ac:dyDescent="0.2">
      <c r="B46" s="1"/>
      <c r="C46" s="1"/>
      <c r="D46" s="1"/>
      <c r="E46" s="1"/>
      <c r="F46" s="1"/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  <headerFooter scaleWithDoc="0" alignWithMargins="0"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H41"/>
  <sheetViews>
    <sheetView showGridLines="0" zoomScale="85" zoomScaleNormal="85" zoomScaleSheetLayoutView="85" workbookViewId="0">
      <selection activeCell="B1" sqref="B1"/>
    </sheetView>
  </sheetViews>
  <sheetFormatPr defaultRowHeight="12.75" x14ac:dyDescent="0.2"/>
  <cols>
    <col min="2" max="2" width="47.5703125" customWidth="1"/>
    <col min="3" max="8" width="10.7109375" customWidth="1"/>
  </cols>
  <sheetData>
    <row r="1" spans="2:8" x14ac:dyDescent="0.2">
      <c r="B1" s="1"/>
      <c r="C1" s="1"/>
      <c r="D1" s="1"/>
      <c r="E1" s="1"/>
      <c r="F1" s="1"/>
      <c r="G1" s="1"/>
      <c r="H1" s="1"/>
    </row>
    <row r="2" spans="2:8" ht="20.25" x14ac:dyDescent="0.3">
      <c r="B2" s="15" t="s">
        <v>64</v>
      </c>
      <c r="C2" s="1"/>
      <c r="D2" s="1"/>
      <c r="E2" s="1"/>
      <c r="F2" s="1"/>
      <c r="G2" s="1"/>
      <c r="H2" s="1"/>
    </row>
    <row r="3" spans="2:8" x14ac:dyDescent="0.2">
      <c r="B3" s="14" t="s">
        <v>161</v>
      </c>
      <c r="C3" s="1"/>
      <c r="D3" s="1"/>
      <c r="E3" s="1"/>
      <c r="F3" s="1"/>
      <c r="G3" s="1"/>
      <c r="H3" s="1"/>
    </row>
    <row r="4" spans="2:8" ht="13.5" thickBot="1" x14ac:dyDescent="0.25">
      <c r="B4" s="2"/>
      <c r="C4" s="1"/>
      <c r="D4" s="1"/>
      <c r="E4" s="1"/>
      <c r="F4" s="1"/>
      <c r="G4" s="1"/>
      <c r="H4" s="1"/>
    </row>
    <row r="5" spans="2:8" s="4" customFormat="1" ht="30" customHeight="1" thickBot="1" x14ac:dyDescent="0.25">
      <c r="B5" s="73" t="s">
        <v>152</v>
      </c>
      <c r="C5" s="5"/>
      <c r="D5" s="5"/>
      <c r="E5" s="126" t="s">
        <v>166</v>
      </c>
      <c r="F5" s="31" t="s">
        <v>171</v>
      </c>
      <c r="G5" s="126" t="s">
        <v>167</v>
      </c>
      <c r="H5" s="127" t="s">
        <v>172</v>
      </c>
    </row>
    <row r="6" spans="2:8" x14ac:dyDescent="0.2">
      <c r="B6" s="191" t="s">
        <v>65</v>
      </c>
      <c r="C6" s="192"/>
      <c r="D6" s="192"/>
      <c r="E6" s="193">
        <v>953</v>
      </c>
      <c r="F6" s="192">
        <v>4887</v>
      </c>
      <c r="G6" s="23">
        <v>9392</v>
      </c>
      <c r="H6" s="38">
        <v>397</v>
      </c>
    </row>
    <row r="7" spans="2:8" x14ac:dyDescent="0.2">
      <c r="B7" s="191"/>
      <c r="C7" s="192"/>
      <c r="D7" s="192"/>
      <c r="E7" s="193"/>
      <c r="F7" s="192"/>
      <c r="G7" s="23"/>
      <c r="H7" s="38"/>
    </row>
    <row r="8" spans="2:8" x14ac:dyDescent="0.2">
      <c r="B8" s="211" t="s">
        <v>198</v>
      </c>
      <c r="C8" s="192"/>
      <c r="D8" s="192"/>
      <c r="E8" s="193">
        <v>-1960</v>
      </c>
      <c r="F8" s="192">
        <v>-6586</v>
      </c>
      <c r="G8" s="23">
        <v>-1559</v>
      </c>
      <c r="H8" s="38">
        <v>-2463</v>
      </c>
    </row>
    <row r="9" spans="2:8" x14ac:dyDescent="0.2">
      <c r="B9" s="191" t="s">
        <v>66</v>
      </c>
      <c r="C9" s="192"/>
      <c r="D9" s="192"/>
      <c r="E9" s="193">
        <v>32140</v>
      </c>
      <c r="F9" s="192">
        <v>27805</v>
      </c>
      <c r="G9" s="23">
        <v>92951</v>
      </c>
      <c r="H9" s="38">
        <v>81560</v>
      </c>
    </row>
    <row r="10" spans="2:8" x14ac:dyDescent="0.2">
      <c r="B10" s="191" t="s">
        <v>67</v>
      </c>
      <c r="C10" s="192"/>
      <c r="D10" s="192"/>
      <c r="E10" s="193">
        <v>-2422</v>
      </c>
      <c r="F10" s="192">
        <v>-1250</v>
      </c>
      <c r="G10" s="23">
        <v>-834</v>
      </c>
      <c r="H10" s="38">
        <v>-6075</v>
      </c>
    </row>
    <row r="11" spans="2:8" x14ac:dyDescent="0.2">
      <c r="B11" s="191" t="s">
        <v>68</v>
      </c>
      <c r="C11" s="192"/>
      <c r="D11" s="192"/>
      <c r="E11" s="193">
        <v>816</v>
      </c>
      <c r="F11" s="192">
        <v>672</v>
      </c>
      <c r="G11" s="23">
        <v>2750</v>
      </c>
      <c r="H11" s="38">
        <v>2742</v>
      </c>
    </row>
    <row r="12" spans="2:8" x14ac:dyDescent="0.2">
      <c r="B12" s="191" t="s">
        <v>69</v>
      </c>
      <c r="C12" s="192"/>
      <c r="D12" s="192"/>
      <c r="E12" s="193"/>
      <c r="F12" s="192"/>
      <c r="G12" s="23"/>
      <c r="H12" s="38"/>
    </row>
    <row r="13" spans="2:8" x14ac:dyDescent="0.2">
      <c r="B13" s="194" t="s">
        <v>70</v>
      </c>
      <c r="C13" s="192"/>
      <c r="D13" s="192"/>
      <c r="E13" s="193">
        <v>-10535</v>
      </c>
      <c r="F13" s="192">
        <v>-5776</v>
      </c>
      <c r="G13" s="23">
        <v>-12647</v>
      </c>
      <c r="H13" s="38">
        <v>-6500</v>
      </c>
    </row>
    <row r="14" spans="2:8" x14ac:dyDescent="0.2">
      <c r="B14" s="194" t="s">
        <v>71</v>
      </c>
      <c r="C14" s="192"/>
      <c r="D14" s="192"/>
      <c r="E14" s="193">
        <v>19192</v>
      </c>
      <c r="F14" s="192">
        <v>-3838</v>
      </c>
      <c r="G14" s="23">
        <v>-27880</v>
      </c>
      <c r="H14" s="38">
        <v>-43065</v>
      </c>
    </row>
    <row r="15" spans="2:8" ht="14.25" x14ac:dyDescent="0.2">
      <c r="B15" s="195" t="s">
        <v>101</v>
      </c>
      <c r="C15" s="196"/>
      <c r="D15" s="196"/>
      <c r="E15" s="197">
        <v>22571</v>
      </c>
      <c r="F15" s="198">
        <v>33021</v>
      </c>
      <c r="G15" s="18">
        <v>17024</v>
      </c>
      <c r="H15" s="43">
        <v>38532</v>
      </c>
    </row>
    <row r="16" spans="2:8" ht="13.5" thickBot="1" x14ac:dyDescent="0.25">
      <c r="B16" s="199" t="s">
        <v>74</v>
      </c>
      <c r="C16" s="200"/>
      <c r="D16" s="200"/>
      <c r="E16" s="201">
        <v>60755</v>
      </c>
      <c r="F16" s="200">
        <v>48935</v>
      </c>
      <c r="G16" s="201">
        <v>79197</v>
      </c>
      <c r="H16" s="44">
        <v>65128</v>
      </c>
    </row>
    <row r="17" spans="2:8" x14ac:dyDescent="0.2">
      <c r="B17" s="202"/>
      <c r="C17" s="192"/>
      <c r="D17" s="192"/>
      <c r="E17" s="193"/>
      <c r="F17" s="192"/>
      <c r="G17" s="23"/>
      <c r="H17" s="38"/>
    </row>
    <row r="18" spans="2:8" x14ac:dyDescent="0.2">
      <c r="B18" s="191" t="s">
        <v>72</v>
      </c>
      <c r="C18" s="192"/>
      <c r="D18" s="192"/>
      <c r="E18" s="193">
        <v>42</v>
      </c>
      <c r="F18" s="192">
        <v>103</v>
      </c>
      <c r="G18" s="23">
        <v>128</v>
      </c>
      <c r="H18" s="38">
        <v>392</v>
      </c>
    </row>
    <row r="19" spans="2:8" x14ac:dyDescent="0.2">
      <c r="B19" s="211" t="s">
        <v>196</v>
      </c>
      <c r="C19" s="192"/>
      <c r="D19" s="192"/>
      <c r="E19" s="193">
        <v>-364</v>
      </c>
      <c r="F19" s="192">
        <v>-347</v>
      </c>
      <c r="G19" s="23">
        <v>-966</v>
      </c>
      <c r="H19" s="38">
        <v>-901</v>
      </c>
    </row>
    <row r="20" spans="2:8" x14ac:dyDescent="0.2">
      <c r="B20" s="216" t="s">
        <v>197</v>
      </c>
      <c r="C20" s="196"/>
      <c r="D20" s="196"/>
      <c r="E20" s="197">
        <v>-6695</v>
      </c>
      <c r="F20" s="198">
        <v>-2031</v>
      </c>
      <c r="G20" s="18">
        <v>-9716</v>
      </c>
      <c r="H20" s="43">
        <v>-3399</v>
      </c>
    </row>
    <row r="21" spans="2:8" ht="13.5" thickBot="1" x14ac:dyDescent="0.25">
      <c r="B21" s="199" t="s">
        <v>73</v>
      </c>
      <c r="C21" s="200"/>
      <c r="D21" s="200"/>
      <c r="E21" s="201">
        <v>53738</v>
      </c>
      <c r="F21" s="200">
        <v>46660</v>
      </c>
      <c r="G21" s="11">
        <v>68643</v>
      </c>
      <c r="H21" s="44">
        <v>61220</v>
      </c>
    </row>
    <row r="22" spans="2:8" x14ac:dyDescent="0.2">
      <c r="B22" s="202"/>
      <c r="C22" s="192"/>
      <c r="D22" s="192"/>
      <c r="E22" s="193"/>
      <c r="F22" s="192"/>
      <c r="G22" s="23"/>
      <c r="H22" s="38"/>
    </row>
    <row r="23" spans="2:8" x14ac:dyDescent="0.2">
      <c r="B23" s="191" t="s">
        <v>75</v>
      </c>
      <c r="C23" s="192"/>
      <c r="D23" s="192"/>
      <c r="E23" s="193">
        <v>-27489</v>
      </c>
      <c r="F23" s="192">
        <v>-23369</v>
      </c>
      <c r="G23" s="23">
        <v>-74471</v>
      </c>
      <c r="H23" s="38">
        <v>-64280</v>
      </c>
    </row>
    <row r="24" spans="2:8" x14ac:dyDescent="0.2">
      <c r="B24" s="191" t="s">
        <v>76</v>
      </c>
      <c r="C24" s="192"/>
      <c r="D24" s="192"/>
      <c r="E24" s="193">
        <v>-4409</v>
      </c>
      <c r="F24" s="192">
        <v>-7371</v>
      </c>
      <c r="G24" s="23">
        <v>-16702</v>
      </c>
      <c r="H24" s="38">
        <v>-17559</v>
      </c>
    </row>
    <row r="25" spans="2:8" x14ac:dyDescent="0.2">
      <c r="B25" s="191" t="s">
        <v>180</v>
      </c>
      <c r="C25" s="192"/>
      <c r="D25" s="192"/>
      <c r="E25" s="193">
        <v>0</v>
      </c>
      <c r="F25" s="192">
        <v>-500</v>
      </c>
      <c r="G25" s="23">
        <v>-2331</v>
      </c>
      <c r="H25" s="38">
        <v>-17461</v>
      </c>
    </row>
    <row r="26" spans="2:8" x14ac:dyDescent="0.2">
      <c r="B26" s="211" t="s">
        <v>199</v>
      </c>
      <c r="C26" s="192"/>
      <c r="D26" s="192"/>
      <c r="E26" s="193">
        <v>50</v>
      </c>
      <c r="F26" s="192">
        <v>105</v>
      </c>
      <c r="G26" s="23">
        <v>130</v>
      </c>
      <c r="H26" s="38">
        <v>105</v>
      </c>
    </row>
    <row r="27" spans="2:8" ht="13.5" thickBot="1" x14ac:dyDescent="0.25">
      <c r="B27" s="199" t="s">
        <v>93</v>
      </c>
      <c r="C27" s="200"/>
      <c r="D27" s="200"/>
      <c r="E27" s="201">
        <v>-31848</v>
      </c>
      <c r="F27" s="200">
        <v>-31135</v>
      </c>
      <c r="G27" s="11">
        <v>-93374</v>
      </c>
      <c r="H27" s="44">
        <v>-99195</v>
      </c>
    </row>
    <row r="28" spans="2:8" x14ac:dyDescent="0.2">
      <c r="B28" s="202"/>
      <c r="C28" s="192"/>
      <c r="D28" s="192"/>
      <c r="E28" s="193"/>
      <c r="F28" s="192"/>
      <c r="G28" s="23"/>
      <c r="H28" s="38"/>
    </row>
    <row r="29" spans="2:8" x14ac:dyDescent="0.2">
      <c r="B29" s="211" t="s">
        <v>148</v>
      </c>
      <c r="C29" s="192"/>
      <c r="D29" s="192"/>
      <c r="E29" s="193">
        <v>-30000</v>
      </c>
      <c r="F29" s="192">
        <v>-15000</v>
      </c>
      <c r="G29" s="23">
        <v>3000</v>
      </c>
      <c r="H29" s="38">
        <v>-20000</v>
      </c>
    </row>
    <row r="30" spans="2:8" x14ac:dyDescent="0.2">
      <c r="B30" s="191" t="s">
        <v>181</v>
      </c>
      <c r="C30" s="192"/>
      <c r="D30" s="192"/>
      <c r="E30" s="193">
        <v>0</v>
      </c>
      <c r="F30" s="192">
        <v>0</v>
      </c>
      <c r="G30" s="23">
        <v>-4287</v>
      </c>
      <c r="H30" s="38">
        <v>0</v>
      </c>
    </row>
    <row r="31" spans="2:8" x14ac:dyDescent="0.2">
      <c r="B31" s="211" t="s">
        <v>147</v>
      </c>
      <c r="C31" s="192"/>
      <c r="D31" s="192"/>
      <c r="E31" s="193">
        <v>-98</v>
      </c>
      <c r="F31" s="192">
        <v>0</v>
      </c>
      <c r="G31" s="23">
        <v>-98</v>
      </c>
      <c r="H31" s="38">
        <v>-126</v>
      </c>
    </row>
    <row r="32" spans="2:8" x14ac:dyDescent="0.2">
      <c r="B32" s="191" t="s">
        <v>182</v>
      </c>
      <c r="C32" s="192"/>
      <c r="D32" s="192"/>
      <c r="E32" s="193">
        <v>-11</v>
      </c>
      <c r="F32" s="192">
        <v>0</v>
      </c>
      <c r="G32" s="23">
        <v>-138</v>
      </c>
      <c r="H32" s="38">
        <v>0</v>
      </c>
    </row>
    <row r="33" spans="2:8" x14ac:dyDescent="0.2">
      <c r="B33" s="203" t="s">
        <v>77</v>
      </c>
      <c r="C33" s="196"/>
      <c r="D33" s="196"/>
      <c r="E33" s="197">
        <v>1255</v>
      </c>
      <c r="F33" s="198">
        <v>3035</v>
      </c>
      <c r="G33" s="18">
        <v>8923</v>
      </c>
      <c r="H33" s="43">
        <v>29913</v>
      </c>
    </row>
    <row r="34" spans="2:8" ht="13.5" thickBot="1" x14ac:dyDescent="0.25">
      <c r="B34" s="199" t="s">
        <v>94</v>
      </c>
      <c r="C34" s="200"/>
      <c r="D34" s="200"/>
      <c r="E34" s="201">
        <v>-28854</v>
      </c>
      <c r="F34" s="200">
        <v>-11965</v>
      </c>
      <c r="G34" s="201">
        <v>7400</v>
      </c>
      <c r="H34" s="44">
        <v>9787</v>
      </c>
    </row>
    <row r="35" spans="2:8" x14ac:dyDescent="0.2">
      <c r="B35" s="202"/>
      <c r="C35" s="192"/>
      <c r="D35" s="192"/>
      <c r="E35" s="193"/>
      <c r="F35" s="192"/>
      <c r="G35" s="23"/>
      <c r="H35" s="38"/>
    </row>
    <row r="36" spans="2:8" x14ac:dyDescent="0.2">
      <c r="B36" s="204" t="s">
        <v>183</v>
      </c>
      <c r="C36" s="205"/>
      <c r="D36" s="205"/>
      <c r="E36" s="206">
        <v>-6964</v>
      </c>
      <c r="F36" s="207">
        <v>3560</v>
      </c>
      <c r="G36" s="206">
        <v>-17331</v>
      </c>
      <c r="H36" s="45">
        <v>-28188</v>
      </c>
    </row>
    <row r="37" spans="2:8" x14ac:dyDescent="0.2">
      <c r="B37" s="208" t="s">
        <v>106</v>
      </c>
      <c r="C37" s="205"/>
      <c r="D37" s="205"/>
      <c r="E37" s="209">
        <v>136391</v>
      </c>
      <c r="F37" s="210">
        <v>121627</v>
      </c>
      <c r="G37" s="25">
        <v>147565</v>
      </c>
      <c r="H37" s="46">
        <v>152949</v>
      </c>
    </row>
    <row r="38" spans="2:8" x14ac:dyDescent="0.2">
      <c r="B38" s="203" t="s">
        <v>90</v>
      </c>
      <c r="C38" s="196"/>
      <c r="D38" s="196"/>
      <c r="E38" s="197">
        <v>-165</v>
      </c>
      <c r="F38" s="198">
        <v>-760</v>
      </c>
      <c r="G38" s="18">
        <v>-972</v>
      </c>
      <c r="H38" s="43">
        <v>-334</v>
      </c>
    </row>
    <row r="39" spans="2:8" ht="13.5" thickBot="1" x14ac:dyDescent="0.25">
      <c r="B39" s="199" t="s">
        <v>78</v>
      </c>
      <c r="C39" s="200"/>
      <c r="D39" s="200"/>
      <c r="E39" s="201">
        <v>129262</v>
      </c>
      <c r="F39" s="200">
        <v>124427</v>
      </c>
      <c r="G39" s="201">
        <v>129262</v>
      </c>
      <c r="H39" s="44">
        <v>124427</v>
      </c>
    </row>
    <row r="41" spans="2:8" ht="14.25" x14ac:dyDescent="0.2">
      <c r="B41" s="3" t="s">
        <v>184</v>
      </c>
      <c r="C41" s="1"/>
      <c r="D41" s="1"/>
      <c r="E41" s="1"/>
      <c r="F41" s="1"/>
    </row>
  </sheetData>
  <pageMargins left="0.70866141732283472" right="0.70866141732283472" top="0.74803149606299213" bottom="0.74803149606299213" header="0.31496062992125984" footer="0.31496062992125984"/>
  <pageSetup paperSize="9" scale="97" orientation="landscape" r:id="rId1"/>
  <headerFooter scaleWithDoc="0" alignWithMargins="0"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L37"/>
  <sheetViews>
    <sheetView showGridLines="0" zoomScale="85" zoomScaleNormal="85" zoomScaleSheetLayoutView="100" workbookViewId="0">
      <selection activeCell="B1" sqref="B1"/>
    </sheetView>
  </sheetViews>
  <sheetFormatPr defaultRowHeight="12.75" x14ac:dyDescent="0.2"/>
  <cols>
    <col min="2" max="2" width="47.5703125" customWidth="1"/>
    <col min="3" max="8" width="10.7109375" customWidth="1"/>
    <col min="9" max="9" width="2.140625" customWidth="1"/>
    <col min="11" max="11" width="2.140625" customWidth="1"/>
    <col min="12" max="12" width="9.28515625" bestFit="1" customWidth="1"/>
  </cols>
  <sheetData>
    <row r="1" spans="1:12" x14ac:dyDescent="0.2">
      <c r="B1" s="1"/>
      <c r="C1" s="1"/>
      <c r="D1" s="1"/>
      <c r="E1" s="1"/>
      <c r="F1" s="1"/>
      <c r="G1" s="1"/>
      <c r="H1" s="1"/>
    </row>
    <row r="2" spans="1:12" ht="20.25" x14ac:dyDescent="0.3">
      <c r="B2" s="15" t="s">
        <v>28</v>
      </c>
      <c r="C2" s="1"/>
      <c r="D2" s="1"/>
      <c r="E2" s="1"/>
      <c r="F2" s="1"/>
      <c r="G2" s="1"/>
      <c r="H2" s="1"/>
    </row>
    <row r="3" spans="1:12" x14ac:dyDescent="0.2">
      <c r="B3" s="14" t="s">
        <v>103</v>
      </c>
      <c r="C3" s="1"/>
      <c r="D3" s="1"/>
      <c r="E3" s="1"/>
      <c r="F3" s="1"/>
      <c r="G3" s="1"/>
      <c r="H3" s="1"/>
    </row>
    <row r="4" spans="1:12" ht="13.5" thickBot="1" x14ac:dyDescent="0.25">
      <c r="B4" s="2"/>
      <c r="C4" s="1"/>
      <c r="D4" s="1"/>
      <c r="E4" s="1"/>
      <c r="F4" s="1"/>
      <c r="G4" s="1"/>
      <c r="H4" s="1"/>
    </row>
    <row r="5" spans="1:12" s="4" customFormat="1" ht="24.75" customHeight="1" thickBot="1" x14ac:dyDescent="0.25">
      <c r="A5"/>
      <c r="B5" s="73" t="s">
        <v>152</v>
      </c>
      <c r="C5" s="5" t="s">
        <v>110</v>
      </c>
      <c r="D5" s="5" t="s">
        <v>154</v>
      </c>
      <c r="E5" s="5" t="s">
        <v>177</v>
      </c>
      <c r="F5" s="5" t="s">
        <v>174</v>
      </c>
      <c r="G5" s="5" t="s">
        <v>175</v>
      </c>
      <c r="H5" s="6" t="s">
        <v>159</v>
      </c>
      <c r="J5" s="113" t="s">
        <v>160</v>
      </c>
      <c r="L5" s="86" t="s">
        <v>173</v>
      </c>
    </row>
    <row r="6" spans="1:12" x14ac:dyDescent="0.2">
      <c r="B6" s="39" t="s">
        <v>15</v>
      </c>
      <c r="C6" s="40">
        <v>264613</v>
      </c>
      <c r="D6" s="40">
        <v>254231</v>
      </c>
      <c r="E6" s="40">
        <v>282488</v>
      </c>
      <c r="F6" s="40">
        <v>217155</v>
      </c>
      <c r="G6" s="40">
        <v>265225</v>
      </c>
      <c r="H6" s="41">
        <f>'2. Cons Stat of Income'!C6</f>
        <v>239331</v>
      </c>
      <c r="J6" s="42">
        <f>'2. Cons Stat of Income'!E6</f>
        <v>721711</v>
      </c>
      <c r="L6" s="87">
        <v>1006607</v>
      </c>
    </row>
    <row r="7" spans="1:12" x14ac:dyDescent="0.2">
      <c r="B7" s="33" t="s">
        <v>91</v>
      </c>
      <c r="C7" s="17">
        <v>129993</v>
      </c>
      <c r="D7" s="17">
        <v>119161</v>
      </c>
      <c r="E7" s="17">
        <v>143523</v>
      </c>
      <c r="F7" s="17">
        <v>93850</v>
      </c>
      <c r="G7" s="17">
        <v>119967</v>
      </c>
      <c r="H7" s="18">
        <f>'2. Cons Stat of Income'!C7</f>
        <v>94690</v>
      </c>
      <c r="J7" s="43">
        <f>'2. Cons Stat of Income'!E7</f>
        <v>308507</v>
      </c>
      <c r="L7" s="88">
        <v>488080</v>
      </c>
    </row>
    <row r="8" spans="1:12" ht="13.5" thickBot="1" x14ac:dyDescent="0.25">
      <c r="B8" s="9" t="s">
        <v>0</v>
      </c>
      <c r="C8" s="10">
        <v>134620</v>
      </c>
      <c r="D8" s="10">
        <v>135070</v>
      </c>
      <c r="E8" s="10">
        <v>138965</v>
      </c>
      <c r="F8" s="10">
        <v>123305</v>
      </c>
      <c r="G8" s="10">
        <v>145258</v>
      </c>
      <c r="H8" s="11">
        <f>'2. Cons Stat of Income'!C8</f>
        <v>144641</v>
      </c>
      <c r="J8" s="44">
        <f>'2. Cons Stat of Income'!E8</f>
        <v>413204</v>
      </c>
      <c r="L8" s="89">
        <v>518527</v>
      </c>
    </row>
    <row r="9" spans="1:12" x14ac:dyDescent="0.2">
      <c r="B9" s="21"/>
      <c r="C9" s="32"/>
      <c r="D9" s="32"/>
      <c r="E9" s="32"/>
      <c r="F9" s="32"/>
      <c r="G9" s="32"/>
      <c r="H9" s="58"/>
      <c r="J9" s="117"/>
      <c r="L9" s="90"/>
    </row>
    <row r="10" spans="1:12" x14ac:dyDescent="0.2">
      <c r="A10" s="74"/>
      <c r="B10" s="19" t="s">
        <v>1</v>
      </c>
      <c r="C10" s="38">
        <v>52071</v>
      </c>
      <c r="D10" s="38">
        <v>43275</v>
      </c>
      <c r="E10" s="38">
        <v>46807</v>
      </c>
      <c r="F10" s="38">
        <v>44533</v>
      </c>
      <c r="G10" s="38">
        <v>45675</v>
      </c>
      <c r="H10" s="23">
        <f>'2. Cons Stat of Income'!C10</f>
        <v>50680</v>
      </c>
      <c r="J10" s="38">
        <f>'2. Cons Stat of Income'!E10</f>
        <v>140888</v>
      </c>
      <c r="L10" s="91">
        <v>185443</v>
      </c>
    </row>
    <row r="11" spans="1:12" x14ac:dyDescent="0.2">
      <c r="B11" s="19" t="s">
        <v>2</v>
      </c>
      <c r="C11" s="38">
        <v>18644</v>
      </c>
      <c r="D11" s="38">
        <v>19589</v>
      </c>
      <c r="E11" s="38">
        <v>19939</v>
      </c>
      <c r="F11" s="38">
        <v>20626</v>
      </c>
      <c r="G11" s="38">
        <v>21107</v>
      </c>
      <c r="H11" s="23">
        <f>'2. Cons Stat of Income'!C11</f>
        <v>22571</v>
      </c>
      <c r="J11" s="38">
        <f>'2. Cons Stat of Income'!E11</f>
        <v>64304</v>
      </c>
      <c r="L11" s="91">
        <v>76694</v>
      </c>
    </row>
    <row r="12" spans="1:12" x14ac:dyDescent="0.2">
      <c r="B12" s="19" t="s">
        <v>3</v>
      </c>
      <c r="C12" s="38">
        <v>25297</v>
      </c>
      <c r="D12" s="38">
        <v>22616</v>
      </c>
      <c r="E12" s="38">
        <v>25777</v>
      </c>
      <c r="F12" s="38">
        <v>15058</v>
      </c>
      <c r="G12" s="38">
        <v>21545</v>
      </c>
      <c r="H12" s="23">
        <f>'2. Cons Stat of Income'!C12</f>
        <v>19159</v>
      </c>
      <c r="J12" s="38">
        <f>'2. Cons Stat of Income'!E12</f>
        <v>55762</v>
      </c>
      <c r="L12" s="91">
        <v>83438</v>
      </c>
    </row>
    <row r="13" spans="1:12" x14ac:dyDescent="0.2">
      <c r="B13" s="33" t="s">
        <v>4</v>
      </c>
      <c r="C13" s="43">
        <v>38029</v>
      </c>
      <c r="D13" s="43">
        <v>44703</v>
      </c>
      <c r="E13" s="43">
        <v>46239</v>
      </c>
      <c r="F13" s="43">
        <v>47401</v>
      </c>
      <c r="G13" s="43">
        <v>44179</v>
      </c>
      <c r="H13" s="18">
        <f>'2. Cons Stat of Income'!C13</f>
        <v>51278</v>
      </c>
      <c r="J13" s="43">
        <f>'2. Cons Stat of Income'!E13</f>
        <v>142858</v>
      </c>
      <c r="L13" s="88">
        <v>172352</v>
      </c>
    </row>
    <row r="14" spans="1:12" x14ac:dyDescent="0.2">
      <c r="B14" s="8" t="s">
        <v>5</v>
      </c>
      <c r="C14" s="12">
        <v>134041</v>
      </c>
      <c r="D14" s="12">
        <v>130183</v>
      </c>
      <c r="E14" s="12">
        <v>138762</v>
      </c>
      <c r="F14" s="12">
        <v>127618</v>
      </c>
      <c r="G14" s="12">
        <v>132506</v>
      </c>
      <c r="H14" s="13">
        <f>'2. Cons Stat of Income'!C14</f>
        <v>143688</v>
      </c>
      <c r="J14" s="45">
        <f>'2. Cons Stat of Income'!E14</f>
        <v>403812</v>
      </c>
      <c r="L14" s="92">
        <v>517927</v>
      </c>
    </row>
    <row r="15" spans="1:12" ht="12.75" customHeight="1" x14ac:dyDescent="0.2">
      <c r="B15" s="7"/>
      <c r="C15" s="17"/>
      <c r="D15" s="17"/>
      <c r="E15" s="17"/>
      <c r="F15" s="17"/>
      <c r="G15" s="17"/>
      <c r="H15" s="18"/>
      <c r="J15" s="43"/>
      <c r="L15" s="88"/>
    </row>
    <row r="16" spans="1:12" ht="13.5" thickBot="1" x14ac:dyDescent="0.25">
      <c r="B16" s="9" t="s">
        <v>111</v>
      </c>
      <c r="C16" s="10">
        <v>579</v>
      </c>
      <c r="D16" s="10">
        <v>4887</v>
      </c>
      <c r="E16" s="10">
        <v>203</v>
      </c>
      <c r="F16" s="10">
        <v>-4313</v>
      </c>
      <c r="G16" s="10">
        <v>12752</v>
      </c>
      <c r="H16" s="11">
        <f>'2. Cons Stat of Income'!C16</f>
        <v>953</v>
      </c>
      <c r="J16" s="44">
        <f>'2. Cons Stat of Income'!E16</f>
        <v>9392</v>
      </c>
      <c r="L16" s="89">
        <v>600</v>
      </c>
    </row>
    <row r="17" spans="1:12" ht="4.5" customHeight="1" x14ac:dyDescent="0.2">
      <c r="B17" s="8"/>
      <c r="C17" s="12"/>
      <c r="D17" s="12"/>
      <c r="E17" s="12"/>
      <c r="F17" s="12"/>
      <c r="G17" s="12"/>
      <c r="H17" s="13"/>
      <c r="I17" s="134"/>
      <c r="J17" s="45"/>
      <c r="K17" s="134"/>
      <c r="L17" s="92"/>
    </row>
    <row r="18" spans="1:12" x14ac:dyDescent="0.2">
      <c r="B18" s="135" t="s">
        <v>23</v>
      </c>
      <c r="C18" s="136">
        <v>27841</v>
      </c>
      <c r="D18" s="136">
        <v>32692</v>
      </c>
      <c r="E18" s="136">
        <v>41739</v>
      </c>
      <c r="F18" s="136">
        <v>25557</v>
      </c>
      <c r="G18" s="136">
        <v>43693</v>
      </c>
      <c r="H18" s="137">
        <f>H16+'4. Cons Stat of CF'!E9</f>
        <v>33093</v>
      </c>
      <c r="I18" s="138"/>
      <c r="J18" s="139">
        <f>J16+'4. Cons Stat of CF'!G9</f>
        <v>102343</v>
      </c>
      <c r="K18" s="138"/>
      <c r="L18" s="140">
        <v>123696</v>
      </c>
    </row>
    <row r="19" spans="1:12" ht="4.5" customHeight="1" x14ac:dyDescent="0.2">
      <c r="B19" s="21"/>
      <c r="C19" s="22"/>
      <c r="D19" s="22"/>
      <c r="E19" s="22"/>
      <c r="F19" s="22"/>
      <c r="G19" s="22"/>
      <c r="H19" s="23"/>
      <c r="I19" s="134"/>
      <c r="J19" s="38"/>
      <c r="K19" s="134"/>
      <c r="L19" s="91"/>
    </row>
    <row r="20" spans="1:12" x14ac:dyDescent="0.2">
      <c r="B20" s="19" t="s">
        <v>16</v>
      </c>
      <c r="C20" s="22">
        <v>-223</v>
      </c>
      <c r="D20" s="22">
        <v>-328</v>
      </c>
      <c r="E20" s="22">
        <v>-170</v>
      </c>
      <c r="F20" s="22">
        <v>-305</v>
      </c>
      <c r="G20" s="22">
        <v>-377</v>
      </c>
      <c r="H20" s="23">
        <f>'2. Cons Stat of Income'!C18</f>
        <v>-404</v>
      </c>
      <c r="J20" s="38">
        <f>'2. Cons Stat of Income'!E18</f>
        <v>-1086</v>
      </c>
      <c r="L20" s="91">
        <v>-925</v>
      </c>
    </row>
    <row r="21" spans="1:12" x14ac:dyDescent="0.2">
      <c r="B21" s="19" t="s">
        <v>17</v>
      </c>
      <c r="C21" s="22">
        <v>301</v>
      </c>
      <c r="D21" s="22">
        <v>-2633</v>
      </c>
      <c r="E21" s="22">
        <v>-2437</v>
      </c>
      <c r="F21" s="22">
        <v>1711</v>
      </c>
      <c r="G21" s="22">
        <v>-1233</v>
      </c>
      <c r="H21" s="23">
        <f>'2. Cons Stat of Income'!C19</f>
        <v>513</v>
      </c>
      <c r="J21" s="38">
        <f>'2. Cons Stat of Income'!E19</f>
        <v>991</v>
      </c>
      <c r="L21" s="91">
        <v>-7343</v>
      </c>
    </row>
    <row r="22" spans="1:12" x14ac:dyDescent="0.2">
      <c r="B22" s="33" t="s">
        <v>18</v>
      </c>
      <c r="C22" s="17">
        <v>116</v>
      </c>
      <c r="D22" s="17">
        <v>-210</v>
      </c>
      <c r="E22" s="17">
        <v>164</v>
      </c>
      <c r="F22" s="17">
        <v>327</v>
      </c>
      <c r="G22" s="17">
        <v>134</v>
      </c>
      <c r="H22" s="18">
        <f>'2. Cons Stat of Income'!C20</f>
        <v>97</v>
      </c>
      <c r="J22" s="43">
        <f>'2. Cons Stat of Income'!E20</f>
        <v>558</v>
      </c>
      <c r="L22" s="88">
        <v>167</v>
      </c>
    </row>
    <row r="23" spans="1:12" ht="13.5" thickBot="1" x14ac:dyDescent="0.25">
      <c r="B23" s="9" t="s">
        <v>7</v>
      </c>
      <c r="C23" s="10">
        <v>773</v>
      </c>
      <c r="D23" s="10">
        <v>1716</v>
      </c>
      <c r="E23" s="10">
        <v>-2240</v>
      </c>
      <c r="F23" s="10">
        <v>-2580</v>
      </c>
      <c r="G23" s="10">
        <v>11276</v>
      </c>
      <c r="H23" s="11">
        <f>'2. Cons Stat of Income'!C21</f>
        <v>1159</v>
      </c>
      <c r="J23" s="44">
        <f>'2. Cons Stat of Income'!E21</f>
        <v>9855</v>
      </c>
      <c r="L23" s="89">
        <v>-7501</v>
      </c>
    </row>
    <row r="24" spans="1:12" x14ac:dyDescent="0.2">
      <c r="B24" s="21"/>
      <c r="C24" s="22"/>
      <c r="D24" s="22"/>
      <c r="E24" s="22"/>
      <c r="F24" s="22"/>
      <c r="G24" s="22"/>
      <c r="H24" s="23"/>
      <c r="J24" s="38"/>
      <c r="L24" s="91"/>
    </row>
    <row r="25" spans="1:12" x14ac:dyDescent="0.2">
      <c r="B25" s="33" t="s">
        <v>112</v>
      </c>
      <c r="C25" s="17">
        <v>1762</v>
      </c>
      <c r="D25" s="17">
        <v>8</v>
      </c>
      <c r="E25" s="17">
        <v>23179</v>
      </c>
      <c r="F25" s="17">
        <v>7346</v>
      </c>
      <c r="G25" s="17">
        <v>911</v>
      </c>
      <c r="H25" s="18">
        <f>'2. Cons Stat of Income'!C23</f>
        <v>-594</v>
      </c>
      <c r="J25" s="43">
        <f>'2. Cons Stat of Income'!E23</f>
        <v>7663</v>
      </c>
      <c r="L25" s="88">
        <v>25794</v>
      </c>
    </row>
    <row r="26" spans="1:12" ht="13.5" thickBot="1" x14ac:dyDescent="0.25">
      <c r="B26" s="9" t="s">
        <v>8</v>
      </c>
      <c r="C26" s="10">
        <v>2535</v>
      </c>
      <c r="D26" s="10">
        <v>1724</v>
      </c>
      <c r="E26" s="10">
        <v>20939</v>
      </c>
      <c r="F26" s="10">
        <v>4766</v>
      </c>
      <c r="G26" s="10">
        <v>12187</v>
      </c>
      <c r="H26" s="11">
        <f>'2. Cons Stat of Income'!C24</f>
        <v>565</v>
      </c>
      <c r="J26" s="44">
        <f>'2. Cons Stat of Income'!E24</f>
        <v>17518</v>
      </c>
      <c r="L26" s="89">
        <v>18293</v>
      </c>
    </row>
    <row r="27" spans="1:12" ht="13.5" thickBot="1" x14ac:dyDescent="0.25">
      <c r="B27" s="21"/>
      <c r="C27" s="22"/>
      <c r="D27" s="22"/>
      <c r="E27" s="22"/>
      <c r="F27" s="22"/>
      <c r="G27" s="22"/>
      <c r="H27" s="23"/>
      <c r="J27" s="38"/>
      <c r="L27" s="91"/>
    </row>
    <row r="28" spans="1:12" x14ac:dyDescent="0.2">
      <c r="B28" s="70" t="s">
        <v>86</v>
      </c>
      <c r="C28" s="72"/>
      <c r="D28" s="72"/>
      <c r="E28" s="72"/>
      <c r="F28" s="72"/>
      <c r="G28" s="72"/>
      <c r="H28" s="71"/>
      <c r="J28" s="110"/>
      <c r="L28" s="93"/>
    </row>
    <row r="29" spans="1:12" s="77" customFormat="1" x14ac:dyDescent="0.2">
      <c r="A29"/>
      <c r="B29" s="19" t="s">
        <v>10</v>
      </c>
      <c r="C29" s="75">
        <v>0.51</v>
      </c>
      <c r="D29" s="75">
        <v>0.53</v>
      </c>
      <c r="E29" s="75">
        <v>0.49</v>
      </c>
      <c r="F29" s="75">
        <v>0.56999999999999995</v>
      </c>
      <c r="G29" s="75">
        <v>0.55000000000000004</v>
      </c>
      <c r="H29" s="76">
        <f>'1. Key figures table'!C12</f>
        <v>0.6</v>
      </c>
      <c r="J29" s="118">
        <f>'1. Key figures table'!F12</f>
        <v>0.56999999999999995</v>
      </c>
      <c r="L29" s="94">
        <v>0.52</v>
      </c>
    </row>
    <row r="30" spans="1:12" s="77" customFormat="1" x14ac:dyDescent="0.2">
      <c r="B30" s="19" t="s">
        <v>24</v>
      </c>
      <c r="C30" s="118">
        <v>0.11</v>
      </c>
      <c r="D30" s="118">
        <v>0.13</v>
      </c>
      <c r="E30" s="118">
        <v>0.15</v>
      </c>
      <c r="F30" s="75">
        <v>0.1177</v>
      </c>
      <c r="G30" s="75">
        <v>0.16</v>
      </c>
      <c r="H30" s="76">
        <f t="shared" ref="H30" si="0">H18/H6</f>
        <v>0.13827293580856637</v>
      </c>
      <c r="I30" s="141"/>
      <c r="J30" s="118">
        <f>J18/J6</f>
        <v>0.14180606918835933</v>
      </c>
      <c r="K30" s="141"/>
      <c r="L30" s="94">
        <v>0.12</v>
      </c>
    </row>
    <row r="31" spans="1:12" s="77" customFormat="1" x14ac:dyDescent="0.2">
      <c r="A31"/>
      <c r="B31" s="19" t="s">
        <v>25</v>
      </c>
      <c r="C31" s="75">
        <v>0</v>
      </c>
      <c r="D31" s="75">
        <v>0.02</v>
      </c>
      <c r="E31" s="75">
        <v>0</v>
      </c>
      <c r="F31" s="75">
        <v>-0.02</v>
      </c>
      <c r="G31" s="75">
        <v>0.05</v>
      </c>
      <c r="H31" s="76">
        <f>'1. Key figures table'!C16</f>
        <v>0</v>
      </c>
      <c r="J31" s="118">
        <f>'1. Key figures table'!F16</f>
        <v>0.01</v>
      </c>
      <c r="L31" s="94">
        <v>0</v>
      </c>
    </row>
    <row r="32" spans="1:12" s="74" customFormat="1" ht="13.5" thickBot="1" x14ac:dyDescent="0.25">
      <c r="A32"/>
      <c r="B32" s="59"/>
      <c r="C32" s="60"/>
      <c r="D32" s="60"/>
      <c r="E32" s="60"/>
      <c r="F32" s="60"/>
      <c r="G32" s="60"/>
      <c r="H32" s="61"/>
      <c r="J32" s="119"/>
      <c r="L32" s="95"/>
    </row>
    <row r="33" spans="2:12" x14ac:dyDescent="0.2">
      <c r="B33" s="70" t="s">
        <v>9</v>
      </c>
      <c r="C33" s="72"/>
      <c r="D33" s="72"/>
      <c r="E33" s="72"/>
      <c r="F33" s="72"/>
      <c r="G33" s="72"/>
      <c r="H33" s="71"/>
      <c r="J33" s="110"/>
      <c r="L33" s="93"/>
    </row>
    <row r="34" spans="2:12" x14ac:dyDescent="0.2">
      <c r="B34" s="53" t="s">
        <v>13</v>
      </c>
      <c r="C34" s="26">
        <v>0.01</v>
      </c>
      <c r="D34" s="26">
        <v>0.01</v>
      </c>
      <c r="E34" s="26">
        <v>0.09</v>
      </c>
      <c r="F34" s="26">
        <v>0.02</v>
      </c>
      <c r="G34" s="26">
        <v>0.05</v>
      </c>
      <c r="H34" s="27">
        <f>'1. Key figures table'!C20</f>
        <v>0</v>
      </c>
      <c r="J34" s="115">
        <f>'1. Key figures table'!F20</f>
        <v>7.0000000000000007E-2</v>
      </c>
      <c r="L34" s="96">
        <v>0.08</v>
      </c>
    </row>
    <row r="35" spans="2:12" ht="15" thickBot="1" x14ac:dyDescent="0.25">
      <c r="B35" s="54" t="s">
        <v>14</v>
      </c>
      <c r="C35" s="28">
        <v>0.05</v>
      </c>
      <c r="D35" s="28">
        <v>0.05</v>
      </c>
      <c r="E35" s="28">
        <v>0.1</v>
      </c>
      <c r="F35" s="28">
        <v>0.03</v>
      </c>
      <c r="G35" s="28">
        <v>0.1</v>
      </c>
      <c r="H35" s="29">
        <f>'1. Key figures table'!C21</f>
        <v>0.05</v>
      </c>
      <c r="J35" s="116">
        <f>'1. Key figures table'!F21</f>
        <v>0.18</v>
      </c>
      <c r="L35" s="97">
        <v>0.21</v>
      </c>
    </row>
    <row r="36" spans="2:12" x14ac:dyDescent="0.2">
      <c r="B36" s="1"/>
      <c r="C36" s="1"/>
      <c r="D36" s="1"/>
      <c r="E36" s="1"/>
      <c r="F36" s="1"/>
      <c r="G36" s="1"/>
      <c r="H36" s="1"/>
    </row>
    <row r="37" spans="2:12" x14ac:dyDescent="0.2">
      <c r="B37" s="3" t="s">
        <v>153</v>
      </c>
      <c r="C37" s="1"/>
      <c r="D37" s="1"/>
      <c r="E37" s="1"/>
      <c r="F37" s="1"/>
      <c r="G37" s="1"/>
      <c r="H37" s="1"/>
    </row>
  </sheetData>
  <pageMargins left="0.70866141732283472" right="0.70866141732283472" top="0.74803149606299213" bottom="0.74803149606299213" header="0.31496062992125984" footer="0.31496062992125984"/>
  <pageSetup paperSize="9" scale="99" orientation="landscape" r:id="rId1"/>
  <headerFooter scaleWithDoc="0" alignWithMargins="0"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H35"/>
  <sheetViews>
    <sheetView showGridLines="0" zoomScale="85" zoomScaleNormal="85" zoomScaleSheetLayoutView="100" workbookViewId="0">
      <selection activeCell="B1" sqref="B1"/>
    </sheetView>
  </sheetViews>
  <sheetFormatPr defaultRowHeight="12.75" x14ac:dyDescent="0.2"/>
  <cols>
    <col min="2" max="2" width="47.5703125" customWidth="1"/>
    <col min="3" max="8" width="11.5703125" customWidth="1"/>
  </cols>
  <sheetData>
    <row r="1" spans="2:8" x14ac:dyDescent="0.2">
      <c r="B1" s="1"/>
      <c r="C1" s="1"/>
      <c r="D1" s="1"/>
      <c r="E1" s="1"/>
      <c r="F1" s="1"/>
      <c r="G1" s="1"/>
      <c r="H1" s="1"/>
    </row>
    <row r="2" spans="2:8" ht="20.25" x14ac:dyDescent="0.3">
      <c r="B2" s="15" t="s">
        <v>31</v>
      </c>
      <c r="C2" s="1"/>
      <c r="D2" s="1"/>
      <c r="E2" s="1"/>
      <c r="F2" s="1"/>
      <c r="G2" s="1"/>
      <c r="H2" s="1"/>
    </row>
    <row r="3" spans="2:8" x14ac:dyDescent="0.2">
      <c r="B3" s="14" t="s">
        <v>103</v>
      </c>
      <c r="C3" s="1"/>
      <c r="D3" s="1"/>
      <c r="E3" s="1"/>
      <c r="F3" s="1"/>
      <c r="G3" s="1"/>
      <c r="H3" s="1"/>
    </row>
    <row r="4" spans="2:8" ht="13.5" thickBot="1" x14ac:dyDescent="0.25">
      <c r="B4" s="2"/>
      <c r="C4" s="1"/>
      <c r="D4" s="1"/>
      <c r="E4" s="1"/>
      <c r="F4" s="1"/>
      <c r="G4" s="1"/>
      <c r="H4" s="1"/>
    </row>
    <row r="5" spans="2:8" s="4" customFormat="1" ht="24.75" customHeight="1" thickBot="1" x14ac:dyDescent="0.25">
      <c r="B5" s="73" t="s">
        <v>152</v>
      </c>
      <c r="C5" s="62">
        <v>42185</v>
      </c>
      <c r="D5" s="62">
        <v>42277</v>
      </c>
      <c r="E5" s="62">
        <v>42369</v>
      </c>
      <c r="F5" s="62">
        <v>42460</v>
      </c>
      <c r="G5" s="62">
        <v>42551</v>
      </c>
      <c r="H5" s="63">
        <v>42643</v>
      </c>
    </row>
    <row r="6" spans="2:8" x14ac:dyDescent="0.2">
      <c r="B6" s="39" t="s">
        <v>32</v>
      </c>
      <c r="C6" s="40"/>
      <c r="D6" s="40"/>
      <c r="E6" s="40"/>
      <c r="F6" s="40"/>
      <c r="G6" s="64"/>
      <c r="H6" s="41"/>
    </row>
    <row r="7" spans="2:8" x14ac:dyDescent="0.2">
      <c r="B7" s="8" t="s">
        <v>33</v>
      </c>
      <c r="C7" s="12"/>
      <c r="D7" s="12"/>
      <c r="E7" s="12"/>
      <c r="F7" s="12"/>
      <c r="G7" s="22"/>
      <c r="H7" s="13"/>
    </row>
    <row r="8" spans="2:8" x14ac:dyDescent="0.2">
      <c r="B8" s="19" t="s">
        <v>34</v>
      </c>
      <c r="C8" s="22">
        <v>381569</v>
      </c>
      <c r="D8" s="22">
        <v>381569</v>
      </c>
      <c r="E8" s="22">
        <v>403437</v>
      </c>
      <c r="F8" s="22">
        <v>403529</v>
      </c>
      <c r="G8" s="22">
        <v>400412</v>
      </c>
      <c r="H8" s="23">
        <f>'3. Cons Balance Sheet'!E6</f>
        <v>400770</v>
      </c>
    </row>
    <row r="9" spans="2:8" x14ac:dyDescent="0.2">
      <c r="B9" s="19" t="s">
        <v>35</v>
      </c>
      <c r="C9" s="22">
        <v>807822</v>
      </c>
      <c r="D9" s="22">
        <v>813185</v>
      </c>
      <c r="E9" s="22">
        <v>810908</v>
      </c>
      <c r="F9" s="22">
        <v>806684</v>
      </c>
      <c r="G9" s="22">
        <v>806271</v>
      </c>
      <c r="H9" s="23">
        <f>'3. Cons Balance Sheet'!E7</f>
        <v>807112</v>
      </c>
    </row>
    <row r="10" spans="2:8" x14ac:dyDescent="0.2">
      <c r="B10" s="33" t="s">
        <v>79</v>
      </c>
      <c r="C10" s="17">
        <v>68543</v>
      </c>
      <c r="D10" s="17">
        <v>70703</v>
      </c>
      <c r="E10" s="17">
        <v>75908</v>
      </c>
      <c r="F10" s="17">
        <v>75594</v>
      </c>
      <c r="G10" s="17">
        <v>80097</v>
      </c>
      <c r="H10" s="18">
        <f>SUM('3. Cons Balance Sheet'!E8:E10)</f>
        <v>78534</v>
      </c>
    </row>
    <row r="11" spans="2:8" ht="13.5" thickBot="1" x14ac:dyDescent="0.25">
      <c r="B11" s="9" t="s">
        <v>45</v>
      </c>
      <c r="C11" s="10">
        <v>1257934</v>
      </c>
      <c r="D11" s="10">
        <v>1265457</v>
      </c>
      <c r="E11" s="10">
        <v>1290253</v>
      </c>
      <c r="F11" s="10">
        <v>1285807</v>
      </c>
      <c r="G11" s="10">
        <v>1286780</v>
      </c>
      <c r="H11" s="11">
        <f>'3. Cons Balance Sheet'!E11</f>
        <v>1286416</v>
      </c>
    </row>
    <row r="12" spans="2:8" x14ac:dyDescent="0.2">
      <c r="B12" s="21"/>
      <c r="C12" s="22"/>
      <c r="D12" s="22"/>
      <c r="E12" s="22"/>
      <c r="F12" s="22"/>
      <c r="G12" s="22"/>
      <c r="H12" s="23"/>
    </row>
    <row r="13" spans="2:8" x14ac:dyDescent="0.2">
      <c r="B13" s="21" t="s">
        <v>39</v>
      </c>
      <c r="C13" s="22"/>
      <c r="D13" s="22"/>
      <c r="E13" s="22"/>
      <c r="F13" s="22"/>
      <c r="G13" s="22"/>
      <c r="H13" s="23"/>
    </row>
    <row r="14" spans="2:8" x14ac:dyDescent="0.2">
      <c r="B14" s="19" t="s">
        <v>40</v>
      </c>
      <c r="C14" s="22">
        <v>48488</v>
      </c>
      <c r="D14" s="22">
        <v>53848</v>
      </c>
      <c r="E14" s="22">
        <v>48657</v>
      </c>
      <c r="F14" s="22">
        <v>57476</v>
      </c>
      <c r="G14" s="22">
        <v>50955</v>
      </c>
      <c r="H14" s="23">
        <f>'3. Cons Balance Sheet'!E13</f>
        <v>60933</v>
      </c>
    </row>
    <row r="15" spans="2:8" x14ac:dyDescent="0.2">
      <c r="B15" s="19" t="s">
        <v>80</v>
      </c>
      <c r="C15" s="22">
        <v>197365</v>
      </c>
      <c r="D15" s="22">
        <v>200020</v>
      </c>
      <c r="E15" s="22">
        <v>193093</v>
      </c>
      <c r="F15" s="22">
        <v>178152</v>
      </c>
      <c r="G15" s="22">
        <v>233201</v>
      </c>
      <c r="H15" s="23">
        <f>+'3. Cons Balance Sheet'!E14+'3. Cons Balance Sheet'!E15+'3. Cons Balance Sheet'!E16</f>
        <v>219161</v>
      </c>
    </row>
    <row r="16" spans="2:8" x14ac:dyDescent="0.2">
      <c r="B16" s="33" t="s">
        <v>44</v>
      </c>
      <c r="C16" s="17">
        <v>121627</v>
      </c>
      <c r="D16" s="17">
        <v>124427</v>
      </c>
      <c r="E16" s="17">
        <v>147565</v>
      </c>
      <c r="F16" s="17">
        <v>114630</v>
      </c>
      <c r="G16" s="17">
        <v>136391</v>
      </c>
      <c r="H16" s="18">
        <f>'3. Cons Balance Sheet'!E17</f>
        <v>129262</v>
      </c>
    </row>
    <row r="17" spans="2:8" ht="13.5" thickBot="1" x14ac:dyDescent="0.25">
      <c r="B17" s="9" t="s">
        <v>46</v>
      </c>
      <c r="C17" s="10">
        <v>367480</v>
      </c>
      <c r="D17" s="10">
        <v>378295</v>
      </c>
      <c r="E17" s="10">
        <v>389315</v>
      </c>
      <c r="F17" s="10">
        <v>350258</v>
      </c>
      <c r="G17" s="10">
        <v>420547</v>
      </c>
      <c r="H17" s="11">
        <f>'3. Cons Balance Sheet'!E18</f>
        <v>409356</v>
      </c>
    </row>
    <row r="18" spans="2:8" x14ac:dyDescent="0.2">
      <c r="B18" s="21"/>
      <c r="C18" s="22"/>
      <c r="D18" s="22"/>
      <c r="E18" s="22"/>
      <c r="F18" s="22"/>
      <c r="G18" s="22"/>
      <c r="H18" s="23"/>
    </row>
    <row r="19" spans="2:8" x14ac:dyDescent="0.2">
      <c r="B19" s="55" t="s">
        <v>47</v>
      </c>
      <c r="C19" s="65">
        <v>1625414</v>
      </c>
      <c r="D19" s="65">
        <v>1643752</v>
      </c>
      <c r="E19" s="65">
        <v>1679568</v>
      </c>
      <c r="F19" s="65">
        <v>1636065</v>
      </c>
      <c r="G19" s="65">
        <v>1707327</v>
      </c>
      <c r="H19" s="47">
        <f>'3. Cons Balance Sheet'!E20</f>
        <v>1695772</v>
      </c>
    </row>
    <row r="20" spans="2:8" x14ac:dyDescent="0.2">
      <c r="B20" s="66"/>
      <c r="C20" s="12"/>
      <c r="D20" s="12"/>
      <c r="E20" s="12"/>
      <c r="F20" s="12"/>
      <c r="G20" s="12"/>
      <c r="H20" s="13"/>
    </row>
    <row r="21" spans="2:8" x14ac:dyDescent="0.2">
      <c r="B21" s="67" t="s">
        <v>48</v>
      </c>
      <c r="C21" s="17"/>
      <c r="D21" s="17"/>
      <c r="E21" s="17"/>
      <c r="F21" s="17"/>
      <c r="G21" s="17"/>
      <c r="H21" s="18"/>
    </row>
    <row r="22" spans="2:8" ht="13.5" thickBot="1" x14ac:dyDescent="0.25">
      <c r="B22" s="9" t="s">
        <v>55</v>
      </c>
      <c r="C22" s="10">
        <v>938443</v>
      </c>
      <c r="D22" s="10">
        <v>939262</v>
      </c>
      <c r="E22" s="10">
        <v>970533</v>
      </c>
      <c r="F22" s="10">
        <v>970017</v>
      </c>
      <c r="G22" s="10">
        <v>992268</v>
      </c>
      <c r="H22" s="11">
        <f>'3. Cons Balance Sheet'!E28</f>
        <v>988967</v>
      </c>
    </row>
    <row r="23" spans="2:8" x14ac:dyDescent="0.2">
      <c r="B23" s="21"/>
      <c r="C23" s="22"/>
      <c r="D23" s="22"/>
      <c r="E23" s="22"/>
      <c r="F23" s="22"/>
      <c r="G23" s="22"/>
      <c r="H23" s="23"/>
    </row>
    <row r="24" spans="2:8" x14ac:dyDescent="0.2">
      <c r="B24" s="19" t="s">
        <v>57</v>
      </c>
      <c r="C24" s="22">
        <v>162366</v>
      </c>
      <c r="D24" s="22">
        <v>159206</v>
      </c>
      <c r="E24" s="22">
        <v>149806</v>
      </c>
      <c r="F24" s="22">
        <v>140000</v>
      </c>
      <c r="G24" s="22">
        <v>137986</v>
      </c>
      <c r="H24" s="23">
        <f>'3. Cons Balance Sheet'!E31</f>
        <v>123404</v>
      </c>
    </row>
    <row r="25" spans="2:8" x14ac:dyDescent="0.2">
      <c r="B25" s="19" t="s">
        <v>81</v>
      </c>
      <c r="C25" s="22">
        <v>44089</v>
      </c>
      <c r="D25" s="22">
        <v>29171</v>
      </c>
      <c r="E25" s="22">
        <v>44254</v>
      </c>
      <c r="F25" s="22">
        <v>64336</v>
      </c>
      <c r="G25" s="22">
        <v>77420</v>
      </c>
      <c r="H25" s="23">
        <f>'3. Cons Balance Sheet'!E30</f>
        <v>47503</v>
      </c>
    </row>
    <row r="26" spans="2:8" x14ac:dyDescent="0.2">
      <c r="B26" s="19" t="s">
        <v>82</v>
      </c>
      <c r="C26" s="22">
        <v>0</v>
      </c>
      <c r="D26" s="22">
        <v>0</v>
      </c>
      <c r="E26" s="22">
        <v>4287</v>
      </c>
      <c r="F26" s="22">
        <v>0</v>
      </c>
      <c r="G26" s="22">
        <v>0</v>
      </c>
      <c r="H26" s="23">
        <v>0</v>
      </c>
    </row>
    <row r="27" spans="2:8" x14ac:dyDescent="0.2">
      <c r="B27" s="19" t="s">
        <v>58</v>
      </c>
      <c r="C27" s="22">
        <v>75994</v>
      </c>
      <c r="D27" s="22">
        <v>71708</v>
      </c>
      <c r="E27" s="22">
        <v>67638</v>
      </c>
      <c r="F27" s="22">
        <v>62776</v>
      </c>
      <c r="G27" s="22">
        <v>65079</v>
      </c>
      <c r="H27" s="23">
        <f>'3. Cons Balance Sheet'!E32+'3. Cons Balance Sheet'!E40</f>
        <v>62100</v>
      </c>
    </row>
    <row r="28" spans="2:8" x14ac:dyDescent="0.2">
      <c r="B28" s="19" t="s">
        <v>61</v>
      </c>
      <c r="C28" s="22">
        <v>101679</v>
      </c>
      <c r="D28" s="22">
        <v>109077</v>
      </c>
      <c r="E28" s="22">
        <v>94951</v>
      </c>
      <c r="F28" s="22">
        <v>79167</v>
      </c>
      <c r="G28" s="22">
        <v>93504</v>
      </c>
      <c r="H28" s="23">
        <f>'3. Cons Balance Sheet'!E36</f>
        <v>93581</v>
      </c>
    </row>
    <row r="29" spans="2:8" x14ac:dyDescent="0.2">
      <c r="B29" s="19" t="s">
        <v>59</v>
      </c>
      <c r="C29" s="22">
        <v>145153</v>
      </c>
      <c r="D29" s="22">
        <v>190338</v>
      </c>
      <c r="E29" s="22">
        <v>186873</v>
      </c>
      <c r="F29" s="22">
        <v>183321</v>
      </c>
      <c r="G29" s="22">
        <v>188084</v>
      </c>
      <c r="H29" s="23">
        <f>'3. Cons Balance Sheet'!E33+'3. Cons Balance Sheet'!E41</f>
        <v>205548</v>
      </c>
    </row>
    <row r="30" spans="2:8" x14ac:dyDescent="0.2">
      <c r="B30" s="33" t="s">
        <v>105</v>
      </c>
      <c r="C30" s="17">
        <v>157690</v>
      </c>
      <c r="D30" s="17">
        <v>144960</v>
      </c>
      <c r="E30" s="17">
        <v>161226</v>
      </c>
      <c r="F30" s="17">
        <v>136448</v>
      </c>
      <c r="G30" s="17">
        <v>152986</v>
      </c>
      <c r="H30" s="18">
        <f>SUM('3. Cons Balance Sheet'!E39,'3. Cons Balance Sheet'!E42,'3. Cons Balance Sheet'!E37,'3. Cons Balance Sheet'!E38)</f>
        <v>174669</v>
      </c>
    </row>
    <row r="31" spans="2:8" ht="13.5" thickBot="1" x14ac:dyDescent="0.25">
      <c r="B31" s="9" t="s">
        <v>83</v>
      </c>
      <c r="C31" s="10">
        <v>686971</v>
      </c>
      <c r="D31" s="10">
        <v>704460</v>
      </c>
      <c r="E31" s="10">
        <v>709035</v>
      </c>
      <c r="F31" s="10">
        <v>666048</v>
      </c>
      <c r="G31" s="10">
        <v>715059</v>
      </c>
      <c r="H31" s="11">
        <f>SUM(H24:H30)</f>
        <v>706805</v>
      </c>
    </row>
    <row r="32" spans="2:8" x14ac:dyDescent="0.2">
      <c r="B32" s="21"/>
      <c r="C32" s="22"/>
      <c r="D32" s="22"/>
      <c r="E32" s="22"/>
      <c r="F32" s="22"/>
      <c r="G32" s="22"/>
      <c r="H32" s="23"/>
    </row>
    <row r="33" spans="2:8" x14ac:dyDescent="0.2">
      <c r="B33" s="55" t="s">
        <v>63</v>
      </c>
      <c r="C33" s="65">
        <v>1625414</v>
      </c>
      <c r="D33" s="65">
        <v>1643752</v>
      </c>
      <c r="E33" s="65">
        <v>1679568</v>
      </c>
      <c r="F33" s="65">
        <v>1636065</v>
      </c>
      <c r="G33" s="65">
        <v>1707327</v>
      </c>
      <c r="H33" s="47">
        <f>'3. Cons Balance Sheet'!E45</f>
        <v>1695772</v>
      </c>
    </row>
    <row r="34" spans="2:8" x14ac:dyDescent="0.2">
      <c r="B34" s="1"/>
      <c r="C34" s="1"/>
      <c r="D34" s="1"/>
      <c r="E34" s="1"/>
      <c r="F34" s="1"/>
      <c r="G34" s="1"/>
      <c r="H34" s="23"/>
    </row>
    <row r="35" spans="2:8" x14ac:dyDescent="0.2">
      <c r="B35" s="3" t="s">
        <v>113</v>
      </c>
      <c r="C35" s="131">
        <v>76627</v>
      </c>
      <c r="D35" s="131">
        <v>94427</v>
      </c>
      <c r="E35" s="131">
        <v>98278</v>
      </c>
      <c r="F35" s="131">
        <v>49630</v>
      </c>
      <c r="G35" s="131">
        <v>58391</v>
      </c>
      <c r="H35" s="132">
        <v>81262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ignoredErrors>
    <ignoredError sqref="H10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L24"/>
  <sheetViews>
    <sheetView showGridLines="0" zoomScale="85" zoomScaleNormal="85" zoomScaleSheetLayoutView="70" workbookViewId="0">
      <selection activeCell="B1" sqref="B1"/>
    </sheetView>
  </sheetViews>
  <sheetFormatPr defaultRowHeight="12.75" x14ac:dyDescent="0.2"/>
  <cols>
    <col min="2" max="2" width="57" customWidth="1"/>
    <col min="3" max="8" width="10.7109375" customWidth="1"/>
    <col min="9" max="9" width="2.140625" customWidth="1"/>
    <col min="11" max="11" width="2.140625" customWidth="1"/>
  </cols>
  <sheetData>
    <row r="1" spans="2:12" x14ac:dyDescent="0.2">
      <c r="B1" s="1"/>
      <c r="C1" s="1"/>
      <c r="D1" s="1"/>
      <c r="E1" s="1"/>
      <c r="F1" s="1"/>
      <c r="G1" s="1"/>
      <c r="H1" s="1"/>
    </row>
    <row r="2" spans="2:12" ht="20.25" x14ac:dyDescent="0.3">
      <c r="B2" s="15" t="s">
        <v>64</v>
      </c>
      <c r="C2" s="1"/>
      <c r="D2" s="1"/>
      <c r="E2" s="1"/>
      <c r="F2" s="1"/>
      <c r="G2" s="1"/>
      <c r="H2" s="1"/>
    </row>
    <row r="3" spans="2:12" x14ac:dyDescent="0.2">
      <c r="B3" s="14" t="s">
        <v>103</v>
      </c>
      <c r="C3" s="1"/>
      <c r="D3" s="1"/>
      <c r="E3" s="1"/>
      <c r="F3" s="1"/>
      <c r="G3" s="1"/>
      <c r="H3" s="1"/>
    </row>
    <row r="4" spans="2:12" ht="13.5" thickBot="1" x14ac:dyDescent="0.25">
      <c r="B4" s="2"/>
      <c r="C4" s="1"/>
      <c r="D4" s="1"/>
      <c r="E4" s="1"/>
      <c r="F4" s="1"/>
      <c r="G4" s="1"/>
      <c r="H4" s="1"/>
    </row>
    <row r="5" spans="2:12" s="4" customFormat="1" ht="24.75" customHeight="1" thickBot="1" x14ac:dyDescent="0.25">
      <c r="B5" s="73" t="s">
        <v>152</v>
      </c>
      <c r="C5" s="5" t="s">
        <v>110</v>
      </c>
      <c r="D5" s="5" t="s">
        <v>154</v>
      </c>
      <c r="E5" s="5" t="s">
        <v>177</v>
      </c>
      <c r="F5" s="5" t="s">
        <v>174</v>
      </c>
      <c r="G5" s="5" t="s">
        <v>176</v>
      </c>
      <c r="H5" s="6" t="s">
        <v>159</v>
      </c>
      <c r="J5" s="113" t="s">
        <v>160</v>
      </c>
      <c r="L5" s="86" t="s">
        <v>173</v>
      </c>
    </row>
    <row r="6" spans="2:12" x14ac:dyDescent="0.2">
      <c r="B6" s="19" t="s">
        <v>65</v>
      </c>
      <c r="C6" s="38">
        <v>579</v>
      </c>
      <c r="D6" s="38">
        <v>4887</v>
      </c>
      <c r="E6" s="38">
        <v>203</v>
      </c>
      <c r="F6" s="38">
        <v>-4313</v>
      </c>
      <c r="G6" s="38">
        <v>12752</v>
      </c>
      <c r="H6" s="23">
        <f>'4. Cons Stat of CF'!E6</f>
        <v>953</v>
      </c>
      <c r="J6" s="120">
        <f>'4. Cons Stat of CF'!G6</f>
        <v>9392</v>
      </c>
      <c r="L6" s="107">
        <v>600</v>
      </c>
    </row>
    <row r="7" spans="2:12" x14ac:dyDescent="0.2">
      <c r="B7" s="19" t="s">
        <v>100</v>
      </c>
      <c r="C7" s="38">
        <v>1974</v>
      </c>
      <c r="D7" s="38">
        <v>-6586</v>
      </c>
      <c r="E7" s="38">
        <v>278</v>
      </c>
      <c r="F7" s="38">
        <v>954</v>
      </c>
      <c r="G7" s="38">
        <v>-553</v>
      </c>
      <c r="H7" s="23">
        <f>'4. Cons Stat of CF'!E8</f>
        <v>-1960</v>
      </c>
      <c r="J7" s="46">
        <f>'4. Cons Stat of CF'!G8</f>
        <v>-1559</v>
      </c>
      <c r="L7" s="108">
        <v>-2364</v>
      </c>
    </row>
    <row r="8" spans="2:12" x14ac:dyDescent="0.2">
      <c r="B8" s="19" t="s">
        <v>66</v>
      </c>
      <c r="C8" s="38">
        <v>27262</v>
      </c>
      <c r="D8" s="38">
        <v>27805</v>
      </c>
      <c r="E8" s="38">
        <v>41536</v>
      </c>
      <c r="F8" s="38">
        <v>29870</v>
      </c>
      <c r="G8" s="38">
        <v>30941</v>
      </c>
      <c r="H8" s="23">
        <f>'4. Cons Stat of CF'!E9</f>
        <v>32140</v>
      </c>
      <c r="J8" s="46">
        <f>'4. Cons Stat of CF'!G9</f>
        <v>92951</v>
      </c>
      <c r="L8" s="108">
        <v>123096</v>
      </c>
    </row>
    <row r="9" spans="2:12" x14ac:dyDescent="0.2">
      <c r="B9" s="19" t="s">
        <v>84</v>
      </c>
      <c r="C9" s="38">
        <v>8</v>
      </c>
      <c r="D9" s="38">
        <v>-578</v>
      </c>
      <c r="E9" s="38">
        <v>-8265</v>
      </c>
      <c r="F9" s="38">
        <v>-2270</v>
      </c>
      <c r="G9" s="38">
        <v>5792</v>
      </c>
      <c r="H9" s="23">
        <f>'4. Cons Stat of CF'!E10+'4. Cons Stat of CF'!E11</f>
        <v>-1606</v>
      </c>
      <c r="J9" s="46">
        <f>'4. Cons Stat of CF'!G10+'4. Cons Stat of CF'!G11</f>
        <v>1916</v>
      </c>
      <c r="L9" s="108">
        <v>-11598</v>
      </c>
    </row>
    <row r="10" spans="2:12" ht="14.25" x14ac:dyDescent="0.2">
      <c r="B10" s="33" t="s">
        <v>114</v>
      </c>
      <c r="C10" s="17">
        <v>-1914</v>
      </c>
      <c r="D10" s="43">
        <v>23407</v>
      </c>
      <c r="E10" s="17">
        <v>24580</v>
      </c>
      <c r="F10" s="17">
        <v>-40506</v>
      </c>
      <c r="G10" s="17">
        <v>-14225</v>
      </c>
      <c r="H10" s="18">
        <f>'4. Cons Stat of CF'!E13+'4. Cons Stat of CF'!E14+'4. Cons Stat of CF'!E15</f>
        <v>31228</v>
      </c>
      <c r="J10" s="43">
        <f>'4. Cons Stat of CF'!G13+'4. Cons Stat of CF'!G14+'4. Cons Stat of CF'!G15</f>
        <v>-23503</v>
      </c>
      <c r="L10" s="88">
        <v>13545</v>
      </c>
    </row>
    <row r="11" spans="2:12" ht="13.5" thickBot="1" x14ac:dyDescent="0.25">
      <c r="B11" s="9" t="s">
        <v>74</v>
      </c>
      <c r="C11" s="10">
        <v>27909</v>
      </c>
      <c r="D11" s="44">
        <v>48935</v>
      </c>
      <c r="E11" s="10">
        <v>58332</v>
      </c>
      <c r="F11" s="10">
        <v>-16265</v>
      </c>
      <c r="G11" s="10">
        <v>34707</v>
      </c>
      <c r="H11" s="11">
        <f>'4. Cons Stat of CF'!E16</f>
        <v>60755</v>
      </c>
      <c r="J11" s="44">
        <f>'4. Cons Stat of CF'!G16</f>
        <v>79197</v>
      </c>
      <c r="L11" s="89">
        <v>123279</v>
      </c>
    </row>
    <row r="12" spans="2:12" x14ac:dyDescent="0.2">
      <c r="B12" s="21"/>
      <c r="C12" s="22"/>
      <c r="D12" s="22"/>
      <c r="E12" s="38"/>
      <c r="F12" s="22"/>
      <c r="G12" s="22"/>
      <c r="H12" s="23"/>
      <c r="J12" s="38"/>
      <c r="L12" s="91"/>
    </row>
    <row r="13" spans="2:12" x14ac:dyDescent="0.2">
      <c r="B13" s="19" t="s">
        <v>72</v>
      </c>
      <c r="C13" s="22">
        <v>173</v>
      </c>
      <c r="D13" s="22">
        <v>103</v>
      </c>
      <c r="E13" s="22">
        <v>112</v>
      </c>
      <c r="F13" s="22">
        <v>42</v>
      </c>
      <c r="G13" s="22">
        <v>44</v>
      </c>
      <c r="H13" s="23">
        <f>'4. Cons Stat of CF'!E18</f>
        <v>42</v>
      </c>
      <c r="J13" s="46">
        <f>'4. Cons Stat of CF'!G18</f>
        <v>128</v>
      </c>
      <c r="L13" s="108">
        <v>504</v>
      </c>
    </row>
    <row r="14" spans="2:12" x14ac:dyDescent="0.2">
      <c r="B14" s="19" t="s">
        <v>108</v>
      </c>
      <c r="C14" s="22">
        <v>-315</v>
      </c>
      <c r="D14" s="22">
        <v>-347</v>
      </c>
      <c r="E14" s="22">
        <v>-57</v>
      </c>
      <c r="F14" s="22">
        <v>-264</v>
      </c>
      <c r="G14" s="22">
        <v>-338</v>
      </c>
      <c r="H14" s="23">
        <f>'4. Cons Stat of CF'!E19</f>
        <v>-364</v>
      </c>
      <c r="J14" s="46">
        <f>'4. Cons Stat of CF'!G19</f>
        <v>-966</v>
      </c>
      <c r="L14" s="108">
        <v>-958</v>
      </c>
    </row>
    <row r="15" spans="2:12" x14ac:dyDescent="0.2">
      <c r="B15" s="33" t="s">
        <v>96</v>
      </c>
      <c r="C15" s="17">
        <v>20</v>
      </c>
      <c r="D15" s="43">
        <v>-2031</v>
      </c>
      <c r="E15" s="17">
        <v>-830</v>
      </c>
      <c r="F15" s="17">
        <v>-1870</v>
      </c>
      <c r="G15" s="17">
        <v>-1151</v>
      </c>
      <c r="H15" s="18">
        <f>'4. Cons Stat of CF'!E20</f>
        <v>-6695</v>
      </c>
      <c r="J15" s="43">
        <f>'4. Cons Stat of CF'!G20</f>
        <v>-9716</v>
      </c>
      <c r="L15" s="88">
        <v>-4050</v>
      </c>
    </row>
    <row r="16" spans="2:12" ht="13.5" thickBot="1" x14ac:dyDescent="0.25">
      <c r="B16" s="9" t="s">
        <v>73</v>
      </c>
      <c r="C16" s="10">
        <v>27787</v>
      </c>
      <c r="D16" s="44">
        <v>46660</v>
      </c>
      <c r="E16" s="10">
        <v>57557</v>
      </c>
      <c r="F16" s="10">
        <v>-18357</v>
      </c>
      <c r="G16" s="10">
        <v>33262</v>
      </c>
      <c r="H16" s="11">
        <f>'4. Cons Stat of CF'!E21</f>
        <v>53738</v>
      </c>
      <c r="J16" s="44">
        <f>'4. Cons Stat of CF'!G21</f>
        <v>68643</v>
      </c>
      <c r="L16" s="89">
        <v>118775</v>
      </c>
    </row>
    <row r="17" spans="2:12" x14ac:dyDescent="0.2">
      <c r="B17" s="33"/>
      <c r="C17" s="43"/>
      <c r="D17" s="43"/>
      <c r="E17" s="43"/>
      <c r="F17" s="17"/>
      <c r="G17" s="17"/>
      <c r="H17" s="18"/>
      <c r="J17" s="43"/>
      <c r="L17" s="88"/>
    </row>
    <row r="18" spans="2:12" ht="13.5" thickBot="1" x14ac:dyDescent="0.25">
      <c r="B18" s="9" t="s">
        <v>93</v>
      </c>
      <c r="C18" s="10">
        <v>-44107</v>
      </c>
      <c r="D18" s="44">
        <v>-31135</v>
      </c>
      <c r="E18" s="10">
        <v>-55020</v>
      </c>
      <c r="F18" s="10">
        <v>-31370</v>
      </c>
      <c r="G18" s="10">
        <v>-30156</v>
      </c>
      <c r="H18" s="11">
        <f>'4. Cons Stat of CF'!E27</f>
        <v>-31848</v>
      </c>
      <c r="J18" s="44">
        <f>'4. Cons Stat of CF'!G27</f>
        <v>-93374</v>
      </c>
      <c r="L18" s="89">
        <v>-154215</v>
      </c>
    </row>
    <row r="19" spans="2:12" x14ac:dyDescent="0.2">
      <c r="B19" s="33"/>
      <c r="C19" s="43"/>
      <c r="D19" s="43"/>
      <c r="E19" s="43"/>
      <c r="F19" s="17"/>
      <c r="G19" s="17"/>
      <c r="H19" s="18"/>
      <c r="J19" s="43"/>
      <c r="L19" s="88"/>
    </row>
    <row r="20" spans="2:12" ht="13.5" thickBot="1" x14ac:dyDescent="0.25">
      <c r="B20" s="9" t="s">
        <v>94</v>
      </c>
      <c r="C20" s="10">
        <v>20554</v>
      </c>
      <c r="D20" s="44">
        <v>-11965</v>
      </c>
      <c r="E20" s="10">
        <v>19484</v>
      </c>
      <c r="F20" s="10">
        <v>17092</v>
      </c>
      <c r="G20" s="10">
        <v>19162</v>
      </c>
      <c r="H20" s="11">
        <f>'4. Cons Stat of CF'!E34</f>
        <v>-28854</v>
      </c>
      <c r="J20" s="44">
        <f>'4. Cons Stat of CF'!G34</f>
        <v>7400</v>
      </c>
      <c r="L20" s="89">
        <v>29271</v>
      </c>
    </row>
    <row r="21" spans="2:12" x14ac:dyDescent="0.2">
      <c r="B21" s="33"/>
      <c r="C21" s="43"/>
      <c r="D21" s="43"/>
      <c r="E21" s="43"/>
      <c r="F21" s="17"/>
      <c r="G21" s="17"/>
      <c r="H21" s="18"/>
      <c r="J21" s="43"/>
      <c r="L21" s="88"/>
    </row>
    <row r="22" spans="2:12" ht="13.5" thickBot="1" x14ac:dyDescent="0.25">
      <c r="B22" s="9" t="s">
        <v>89</v>
      </c>
      <c r="C22" s="10">
        <v>4234</v>
      </c>
      <c r="D22" s="44">
        <v>3560</v>
      </c>
      <c r="E22" s="10">
        <v>22021</v>
      </c>
      <c r="F22" s="10">
        <v>-32635</v>
      </c>
      <c r="G22" s="10">
        <v>22268</v>
      </c>
      <c r="H22" s="11">
        <f>'4. Cons Stat of CF'!E36</f>
        <v>-6964</v>
      </c>
      <c r="J22" s="44">
        <f>'4. Cons Stat of CF'!G36</f>
        <v>-17331</v>
      </c>
      <c r="L22" s="89">
        <v>-6169</v>
      </c>
    </row>
    <row r="23" spans="2:12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2" ht="14.25" x14ac:dyDescent="0.2">
      <c r="B24" s="3" t="s">
        <v>185</v>
      </c>
      <c r="C24" s="106"/>
      <c r="D24" s="106"/>
      <c r="E24" s="106"/>
      <c r="F24" s="106"/>
      <c r="G24" s="106"/>
      <c r="H24" s="1"/>
      <c r="I24" s="1"/>
      <c r="J24" s="1"/>
      <c r="K24" s="1"/>
      <c r="L24" s="1"/>
    </row>
  </sheetData>
  <pageMargins left="0.70866141732283472" right="0.70866141732283472" top="0.74803149606299213" bottom="0.74803149606299213" header="0.31496062992125984" footer="0.31496062992125984"/>
  <pageSetup paperSize="9" scale="93" orientation="landscape" r:id="rId1"/>
  <headerFooter scaleWithDoc="0" alignWithMargins="0"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23</vt:i4>
      </vt:variant>
    </vt:vector>
  </HeadingPairs>
  <TitlesOfParts>
    <vt:vector size="31" baseType="lpstr">
      <vt:lpstr>Cover</vt:lpstr>
      <vt:lpstr>1. Key figures table</vt:lpstr>
      <vt:lpstr>2. Cons Stat of Income</vt:lpstr>
      <vt:lpstr>3. Cons Balance Sheet</vt:lpstr>
      <vt:lpstr>4. Cons Stat of CF</vt:lpstr>
      <vt:lpstr>5. Stat of Income (Q)</vt:lpstr>
      <vt:lpstr>6. Balance Sheet (Q)</vt:lpstr>
      <vt:lpstr>7. CF (Q)</vt:lpstr>
      <vt:lpstr>'3. Cons Balance Sheet'!Consolidated_condensed_balance_sheet</vt:lpstr>
      <vt:lpstr>Consolidated_condensed_BS</vt:lpstr>
      <vt:lpstr>'2. Cons Stat of Income'!Consolidated_condensed_statement_of_income</vt:lpstr>
      <vt:lpstr>'5. Stat of Income (Q)'!Consolidated_condensed_statement_of_income</vt:lpstr>
      <vt:lpstr>'6. Balance Sheet (Q)'!Consolidated_condensed_statement_of_income</vt:lpstr>
      <vt:lpstr>'4. Cons Stat of CF'!Consolidated_condensed_statements_of_cash_flows</vt:lpstr>
      <vt:lpstr>'7. CF (Q)'!Consolidated_condensed_statements_of_cash_flows</vt:lpstr>
      <vt:lpstr>'1. Key figures table'!Key_figures</vt:lpstr>
      <vt:lpstr>'1. Key figures table'!Print_Area</vt:lpstr>
      <vt:lpstr>'2. Cons Stat of Income'!Print_Area</vt:lpstr>
      <vt:lpstr>'3. Cons Balance Sheet'!Print_Area</vt:lpstr>
      <vt:lpstr>'4. Cons Stat of CF'!Print_Area</vt:lpstr>
      <vt:lpstr>'5. Stat of Income (Q)'!Print_Area</vt:lpstr>
      <vt:lpstr>'6. Balance Sheet (Q)'!Print_Area</vt:lpstr>
      <vt:lpstr>'7. CF (Q)'!Print_Area</vt:lpstr>
      <vt:lpstr>Cover!Print_Area</vt:lpstr>
      <vt:lpstr>'1. Key figures table'!Print_Titles</vt:lpstr>
      <vt:lpstr>'2. Cons Stat of Income'!Table_1Income</vt:lpstr>
      <vt:lpstr>'3. Cons Balance Sheet'!Table_1Income</vt:lpstr>
      <vt:lpstr>'4. Cons Stat of CF'!Table_1Income</vt:lpstr>
      <vt:lpstr>'5. Stat of Income (Q)'!Table_1Income</vt:lpstr>
      <vt:lpstr>'6. Balance Sheet (Q)'!Table_1Income</vt:lpstr>
      <vt:lpstr>'7. CF (Q)'!Table_1Income</vt:lpstr>
    </vt:vector>
  </TitlesOfParts>
  <Company>Tangelo Software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Bisera Grubesic</dc:creator>
  <cp:lastModifiedBy>Bisera Grubesic</cp:lastModifiedBy>
  <cp:lastPrinted>2016-10-20T18:19:40Z</cp:lastPrinted>
  <dcterms:created xsi:type="dcterms:W3CDTF">2014-01-10T15:24:48Z</dcterms:created>
  <dcterms:modified xsi:type="dcterms:W3CDTF">2016-10-20T18:31:46Z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1. ExcelTables_WEBSITE_Q3 2015.xlsx</vt:lpwstr>
  </property>
</Properties>
</file>