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18195" windowHeight="6885" tabRatio="89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Sheet'!$B$5:$F$48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(Q)'!$B$5:$H$35</definedName>
    <definedName name="Consolidated_condensed_statement_of_income" localSheetId="6">'6. Balance Sheet (Q)'!$B$5:$H$19</definedName>
    <definedName name="Consolidated_condensed_statements_of_cash_flows" localSheetId="4">'4. Cons Stat of CF'!$B$5:$H$37</definedName>
    <definedName name="Consolidated_condensed_statements_of_cash_flows" localSheetId="7">'7. CF (Q)'!$B$5:$H$22</definedName>
    <definedName name="FX_rate">#REF!</definedName>
    <definedName name="Key_figures" localSheetId="1">'1. Key figures table'!$B$5:$H$21</definedName>
    <definedName name="_xlnm.Print_Area" localSheetId="1">'1. Key figures table'!$B$2:$H$103</definedName>
    <definedName name="_xlnm.Print_Area" localSheetId="2">'2. Cons Stat of Income'!$B$2:$F$36</definedName>
    <definedName name="_xlnm.Print_Area" localSheetId="3">'3. Cons Balance Sheet'!$B$2:$F$49</definedName>
    <definedName name="_xlnm.Print_Area" localSheetId="4">'4. Cons Stat of CF'!$B$2:$H$39</definedName>
    <definedName name="_xlnm.Print_Area" localSheetId="5">'5. Stat of Income (Q)'!$B$2:$L$37</definedName>
    <definedName name="_xlnm.Print_Area" localSheetId="6">'6. Balance Sheet (Q)'!$B$2:$H$35</definedName>
    <definedName name="_xlnm.Print_Area" localSheetId="7">'7. CF (Q)'!$B$2:$L$23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Sheet'!$B$5:$F$48</definedName>
    <definedName name="Table_1Income" localSheetId="4">'4. Cons Stat of CF'!$B$5:$H$37</definedName>
    <definedName name="Table_1Income" localSheetId="5">'5. Stat of Income (Q)'!$B$5:$H$35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6" i="11" l="1"/>
  <c r="H7" i="11"/>
  <c r="H8" i="11"/>
  <c r="H10" i="11"/>
  <c r="H11" i="11"/>
  <c r="H12" i="11"/>
  <c r="H13" i="11"/>
  <c r="H14" i="11"/>
  <c r="H16" i="11"/>
  <c r="H18" i="11" s="1"/>
  <c r="H30" i="11" s="1"/>
  <c r="H20" i="11"/>
  <c r="H21" i="11"/>
  <c r="H22" i="11"/>
  <c r="H23" i="11"/>
  <c r="H25" i="11"/>
  <c r="H26" i="11"/>
  <c r="H29" i="11"/>
  <c r="H31" i="11"/>
  <c r="H34" i="11"/>
  <c r="H35" i="11"/>
  <c r="L30" i="11" l="1"/>
  <c r="H33" i="12" l="1"/>
  <c r="H30" i="12"/>
  <c r="H29" i="12"/>
  <c r="H28" i="12"/>
  <c r="H27" i="12"/>
  <c r="H25" i="12"/>
  <c r="H24" i="12"/>
  <c r="H22" i="12"/>
  <c r="H19" i="12"/>
  <c r="H17" i="12"/>
  <c r="H16" i="12"/>
  <c r="H35" i="12" s="1"/>
  <c r="H15" i="12"/>
  <c r="H14" i="12"/>
  <c r="H11" i="12"/>
  <c r="H10" i="12"/>
  <c r="H9" i="12"/>
  <c r="H8" i="12"/>
  <c r="H31" i="12" l="1"/>
  <c r="J22" i="13"/>
  <c r="J20" i="13"/>
  <c r="J18" i="13"/>
  <c r="J16" i="13"/>
  <c r="J15" i="13"/>
  <c r="J14" i="13"/>
  <c r="J13" i="13"/>
  <c r="J11" i="13"/>
  <c r="J10" i="13"/>
  <c r="J9" i="13"/>
  <c r="J8" i="13"/>
  <c r="J7" i="13"/>
  <c r="J6" i="13"/>
  <c r="J35" i="11"/>
  <c r="J34" i="11"/>
  <c r="J31" i="11"/>
  <c r="J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  <c r="J30" i="11" l="1"/>
  <c r="H22" i="13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<sst xmlns="http://schemas.openxmlformats.org/spreadsheetml/2006/main" count="337" uniqueCount="200">
  <si>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</si>
  <si>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</si>
  <si>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</si>
  <si>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</si>
  <si>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</si>
  <si>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</si>
  <si>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</si>
  <si>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</si>
  <si>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</si>
  <si>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</si>
  <si>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</si>
  <si>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</si>
  <si>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</si>
  <si>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</si>
  <si>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</si>
  <si>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</si>
  <si>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</si>
  <si>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</si>
  <si>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</si>
  <si>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</si>
  <si>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</si>
  <si>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</si>
  <si>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</si>
  <si>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</si>
  <si>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</si>
  <si>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</si>
  <si>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</si>
  <si>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</si>
  <si>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</si>
  <si>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</si>
  <si>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</si>
  <si>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</si>
  <si>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</si>
  <si>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</si>
  <si>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</si>
  <si>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</si>
  <si>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</si>
  <si>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</si>
  <si>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</si>
  <si>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</si>
  <si>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</si>
  <si>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</si>
  <si>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</si>
  <si>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</si>
  <si>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</si>
  <si>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</si>
  <si>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</si>
  <si>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</si>
  <si>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</si>
  <si>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</si>
  <si>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</si>
  <si>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</si>
  <si>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</si>
  <si>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</si>
  <si>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</si>
  <si>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</si>
  <si>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</si>
  <si>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</si>
  <si>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</si>
  <si>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</si>
  <si>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</si>
  <si>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</si>
  <si>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Tax and social security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</si>
  <si>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</si>
  <si>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</si>
  <si>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</si>
  <si>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</si>
  <si>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</si>
  <si>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</si>
  <si>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</si>
  <si>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</si>
  <si>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</si>
  <si>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</si>
  <si>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</si>
  <si>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</si>
  <si>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</si>
  <si>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</si>
  <si>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</si>
  <si>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</si>
  <si>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</si>
  <si>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</si>
  <si>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</si>
  <si>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</si>
  <si>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</si>
  <si>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</si>
  <si>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</si>
  <si>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</si>
  <si>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</si>
  <si>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</si>
  <si>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</si>
  <si>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</si>
  <si>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</si>
  <si>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</si>
  <si>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</si>
  <si>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</si>
  <si>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</si>
  <si>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</si>
  <si>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</si>
  <si>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</si>
  <si>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</si>
  <si>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</si>
  <si>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</si>
  <si>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</si>
  <si>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</si>
  <si>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Q2 '14</t>
  </si>
  <si>
    <t>Total</t>
  </si>
  <si>
    <t>Net result attributed to equity holders</t>
  </si>
  <si>
    <t>Last six quarters</t>
  </si>
  <si>
    <r>
      <t>y.o.y. change</t>
    </r>
    <r>
      <rPr>
        <b/>
        <vertAlign val="superscript"/>
        <sz val="10"/>
        <rFont val="Arial"/>
        <family val="2"/>
      </rPr>
      <t>1</t>
    </r>
  </si>
  <si>
    <t>Investments in financial fixed assets</t>
  </si>
  <si>
    <t>Accruals and other liabilities</t>
  </si>
  <si>
    <t>Cash and cash equivalents at the beginning of period</t>
  </si>
  <si>
    <t>Revenue</t>
  </si>
  <si>
    <t>Interest (paid)</t>
  </si>
  <si>
    <t>31 December 2014
Audited</t>
  </si>
  <si>
    <r>
      <t>y.o.y. change</t>
    </r>
    <r>
      <rPr>
        <b/>
        <vertAlign val="superscript"/>
        <sz val="10"/>
        <rFont val="Arial"/>
        <family val="2"/>
      </rPr>
      <t>2</t>
    </r>
  </si>
  <si>
    <t>Q2 '15</t>
  </si>
  <si>
    <t>Q3 '14</t>
  </si>
  <si>
    <t>Q4 '14</t>
  </si>
  <si>
    <t>Q1 '15</t>
  </si>
  <si>
    <t>FY '14</t>
  </si>
  <si>
    <t>OPERATING RESULT (EBIT)</t>
  </si>
  <si>
    <t>Income tax gain / (charge)</t>
  </si>
  <si>
    <t>Net cash</t>
  </si>
  <si>
    <r>
      <t>Changes in working capital</t>
    </r>
    <r>
      <rPr>
        <vertAlign val="superscript"/>
        <sz val="10"/>
        <rFont val="Arial"/>
        <family val="2"/>
      </rPr>
      <t>1</t>
    </r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</si>
  <si>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</si>
  <si>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</si>
  <si>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</si>
  <si>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are based on non-rounded figures.</t>
    </r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</si>
  <si>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</si>
  <si>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</si>
  <si>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</si>
  <si>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</si>
  <si>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</si>
  <si>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</si>
  <si>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</si>
  <si>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</si>
  <si>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</si>
  <si>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are based on non-rounded figures.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</si>
  <si>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EMEA17: AT, CH, DE, BE, NL, FR, IT, GB, ES, PT, TR, CZ, PL, DK, SE, FI, ZA.</t>
    </r>
  </si>
  <si>
    <t>Total revenue</t>
  </si>
  <si>
    <t xml:space="preserve">Depreciation and amortisation </t>
  </si>
  <si>
    <t>Depreciation</t>
  </si>
  <si>
    <t>Of which acquisition-related amortisation</t>
  </si>
  <si>
    <t>Net result</t>
  </si>
  <si>
    <t xml:space="preserve">Net result </t>
  </si>
  <si>
    <t>Tax effect of adjustments</t>
  </si>
  <si>
    <t>Adjusted net result</t>
  </si>
  <si>
    <t>Adjusted EPS, € fully diluted</t>
  </si>
  <si>
    <r>
      <t>Hardware and other services revenue</t>
    </r>
    <r>
      <rPr>
        <sz val="10"/>
        <rFont val="Verdana"/>
        <family val="2"/>
      </rPr>
      <t>²</t>
    </r>
  </si>
  <si>
    <t>Monthly subscription ARPU (€)</t>
  </si>
  <si>
    <t>Subscriber installed base (# in thousands)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</si>
  <si>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</si>
  <si>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t>Revenue split by type</t>
  </si>
  <si>
    <t>Content &amp; Services revenue</t>
  </si>
  <si>
    <t>Amortisation</t>
  </si>
  <si>
    <t>Gross result</t>
  </si>
  <si>
    <t xml:space="preserve">Gross margin </t>
  </si>
  <si>
    <t xml:space="preserve">EBIT margin </t>
  </si>
  <si>
    <t>P&amp;L RATES IN €</t>
  </si>
  <si>
    <t>US dollar</t>
  </si>
  <si>
    <t>GB pound</t>
  </si>
  <si>
    <t>Non-curent assets</t>
  </si>
  <si>
    <t>Current assets</t>
  </si>
  <si>
    <t>Equity</t>
  </si>
  <si>
    <t>Non-current liabilities</t>
  </si>
  <si>
    <t>Current liabilities</t>
  </si>
  <si>
    <t>Corporate income taxes (paid)</t>
  </si>
  <si>
    <t>Net (decrease) in cash and cash equivalents</t>
  </si>
  <si>
    <t>Change in non-controlling interest</t>
  </si>
  <si>
    <t>Change in utilisation of credit facility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</si>
  <si>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on a post-tax basis.</t>
    </r>
  </si>
  <si>
    <t>(in € millions, unless stated otherwise)</t>
  </si>
  <si>
    <t>(in € millions)</t>
  </si>
  <si>
    <t>(in € thousands)</t>
  </si>
  <si>
    <t>¹Earnings per share adjusted for acquisition-related amortisation on a post-tax basis.</t>
  </si>
  <si>
    <t>Acquisition related amortisation</t>
  </si>
  <si>
    <t>Third quarter results 2015</t>
  </si>
  <si>
    <t>Q3 '15</t>
  </si>
  <si>
    <t>YTD '15</t>
  </si>
  <si>
    <t>YTD '14</t>
  </si>
  <si>
    <r>
      <t xml:space="preserve">Q3 '15 </t>
    </r>
    <r>
      <rPr>
        <sz val="10"/>
        <rFont val="Arial"/>
        <family val="2"/>
      </rPr>
      <t>actual
reported</t>
    </r>
  </si>
  <si>
    <r>
      <t xml:space="preserve">Q3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Q3 '14 
FX rates</t>
    </r>
    <r>
      <rPr>
        <b/>
        <vertAlign val="superscript"/>
        <sz val="10"/>
        <rFont val="Arial"/>
        <family val="2"/>
      </rPr>
      <t>1</t>
    </r>
  </si>
  <si>
    <r>
      <t xml:space="preserve">YTD '15 </t>
    </r>
    <r>
      <rPr>
        <sz val="10"/>
        <rFont val="Arial"/>
        <family val="2"/>
      </rPr>
      <t>actual
reported</t>
    </r>
  </si>
  <si>
    <r>
      <t xml:space="preserve">YTD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YTD '14 
FX rates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</si>
  <si>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Q3 '15 / YTD '15 income and expenses in US dollar and GB pound have been reconverted to euro using Q3 '14 / YTD '14 average exchange rates. All other foreign currencies have not been converted.</t>
    </r>
  </si>
  <si>
    <t>Q3 '15
Unaudited</t>
  </si>
  <si>
    <t>Q3 '14
Unaudited</t>
  </si>
  <si>
    <t>YTD '15
Unaudited</t>
  </si>
  <si>
    <t>YTD '14
Unaudited</t>
  </si>
  <si>
    <t>30 September 2015
Unaudited</t>
  </si>
  <si>
    <t>as at 30 September 2015</t>
  </si>
  <si>
    <t xml:space="preserve">Q3 '14
Unaudited
</t>
  </si>
  <si>
    <t xml:space="preserve">YTD '14
Unaudited
</t>
  </si>
  <si>
    <t>Q2' 15</t>
  </si>
  <si>
    <t>Dividend received</t>
  </si>
  <si>
    <t>Actual key Q3 '15 / YTD '15 financials recalculated based on last year (Q3 '14 / YTD '14) FX rates
(in € millions, unless stated otherwise)</t>
  </si>
  <si>
    <t>FX sensitivity</t>
  </si>
  <si>
    <t>Income tax gain / (expense)</t>
  </si>
  <si>
    <t xml:space="preserve">Financial (losses) / gains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</si>
</sst>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</numFmts>
  <fonts count="36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218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1" fillId="2" borderId="0" xfId="0" applyFont="1" applyFill="1" applyBorder="1"/>
    <xf numFmtId="3" fontId="31" fillId="2" borderId="0" xfId="0" applyNumberFormat="1" applyFont="1" applyFill="1" applyBorder="1" applyAlignment="1">
      <alignment horizontal="right"/>
    </xf>
    <xf numFmtId="3" fontId="31" fillId="3" borderId="0" xfId="0" applyNumberFormat="1" applyFont="1" applyFill="1" applyBorder="1" applyAlignment="1">
      <alignment horizontal="right"/>
    </xf>
    <xf numFmtId="0" fontId="32" fillId="0" borderId="0" xfId="0" applyFont="1" applyFill="1"/>
    <xf numFmtId="3" fontId="31" fillId="0" borderId="0" xfId="0" applyNumberFormat="1" applyFont="1" applyFill="1" applyBorder="1" applyAlignment="1">
      <alignment horizontal="right"/>
    </xf>
    <xf numFmtId="3" fontId="31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0" fontId="33" fillId="2" borderId="0" xfId="0" applyFont="1" applyFill="1" applyBorder="1"/>
    <xf numFmtId="0" fontId="7" fillId="0" borderId="0" xfId="0" applyFont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5" fillId="0" borderId="3" xfId="37" applyFont="1" applyFill="1" applyBorder="1" applyAlignment="1">
      <alignment horizontal="right"/>
    </xf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8" fontId="7" fillId="0" borderId="0" xfId="37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9" fontId="7" fillId="0" borderId="0" xfId="37" applyFont="1" applyFill="1" applyBorder="1" applyAlignment="1">
      <alignment horizontal="right"/>
    </xf>
    <xf numFmtId="169" fontId="3" fillId="3" borderId="5" xfId="38" applyNumberFormat="1" applyFont="1" applyFill="1" applyBorder="1" applyAlignment="1">
      <alignment horizontal="right"/>
    </xf>
    <xf numFmtId="169" fontId="3" fillId="0" borderId="5" xfId="38" applyNumberFormat="1" applyFont="1" applyFill="1" applyBorder="1" applyAlignment="1">
      <alignment horizontal="right"/>
    </xf>
    <xf numFmtId="169" fontId="3" fillId="3" borderId="0" xfId="38" applyNumberFormat="1" applyFont="1" applyFill="1" applyBorder="1" applyAlignment="1">
      <alignment horizontal="right"/>
    </xf>
    <xf numFmtId="169" fontId="3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3" fillId="0" borderId="0" xfId="24" applyFont="1" applyFill="1" applyAlignment="1">
      <alignment horizontal="left"/>
    </xf>
    <xf numFmtId="3" fontId="3" fillId="2" borderId="0" xfId="24" applyNumberFormat="1" applyFont="1" applyFill="1" applyAlignment="1">
      <alignment horizontal="right"/>
    </xf>
    <xf numFmtId="3" fontId="3" fillId="3" borderId="0" xfId="24" applyNumberFormat="1" applyFont="1" applyFill="1" applyAlignment="1">
      <alignment horizontal="right"/>
    </xf>
    <xf numFmtId="0" fontId="3" fillId="0" borderId="0" xfId="24" applyFont="1" applyFill="1" applyAlignment="1">
      <alignment horizontal="left" indent="1"/>
    </xf>
    <xf numFmtId="0" fontId="3" fillId="0" borderId="4" xfId="24" applyFont="1" applyFill="1" applyBorder="1" applyAlignment="1">
      <alignment horizontal="left" indent="1"/>
    </xf>
    <xf numFmtId="3" fontId="3" fillId="2" borderId="4" xfId="24" applyNumberFormat="1" applyFont="1" applyFill="1" applyBorder="1" applyAlignment="1">
      <alignment horizontal="right"/>
    </xf>
    <xf numFmtId="3" fontId="3" fillId="3" borderId="1" xfId="24" applyNumberFormat="1" applyFont="1" applyFill="1" applyBorder="1" applyAlignment="1">
      <alignment horizontal="right"/>
    </xf>
    <xf numFmtId="3" fontId="3" fillId="2" borderId="1" xfId="24" applyNumberFormat="1" applyFont="1" applyFill="1" applyBorder="1" applyAlignment="1">
      <alignment horizontal="right"/>
    </xf>
    <xf numFmtId="0" fontId="5" fillId="0" borderId="3" xfId="24" applyFont="1" applyFill="1" applyBorder="1"/>
    <xf numFmtId="3" fontId="5" fillId="2" borderId="3" xfId="24" applyNumberFormat="1" applyFont="1" applyFill="1" applyBorder="1" applyAlignment="1">
      <alignment horizontal="right"/>
    </xf>
    <xf numFmtId="3" fontId="5" fillId="3" borderId="3" xfId="24" applyNumberFormat="1" applyFont="1" applyFill="1" applyBorder="1" applyAlignment="1">
      <alignment horizontal="right"/>
    </xf>
    <xf numFmtId="0" fontId="5" fillId="0" borderId="0" xfId="24" applyFont="1" applyFill="1" applyAlignment="1">
      <alignment horizontal="left"/>
    </xf>
    <xf numFmtId="0" fontId="3" fillId="0" borderId="4" xfId="24" applyFont="1" applyFill="1" applyBorder="1" applyAlignment="1">
      <alignment horizontal="left"/>
    </xf>
    <xf numFmtId="0" fontId="5" fillId="0" borderId="0" xfId="24" applyNumberFormat="1" applyFont="1" applyFill="1" applyBorder="1" applyAlignment="1">
      <alignment horizontal="left"/>
    </xf>
    <xf numFmtId="4" fontId="3" fillId="2" borderId="0" xfId="24" applyNumberFormat="1" applyFont="1" applyFill="1" applyBorder="1" applyAlignment="1">
      <alignment horizontal="right"/>
    </xf>
    <xf numFmtId="3" fontId="5" fillId="3" borderId="0" xfId="24" applyNumberFormat="1" applyFont="1" applyFill="1" applyBorder="1" applyAlignment="1">
      <alignment horizontal="right"/>
    </xf>
    <xf numFmtId="3" fontId="5" fillId="2" borderId="0" xfId="24" applyNumberFormat="1" applyFont="1" applyFill="1" applyBorder="1" applyAlignment="1">
      <alignment horizontal="right"/>
    </xf>
    <xf numFmtId="0" fontId="3" fillId="0" borderId="0" xfId="24" applyNumberFormat="1" applyFont="1" applyFill="1" applyBorder="1" applyAlignment="1">
      <alignment horizontal="left"/>
    </xf>
    <xf numFmtId="3" fontId="3" fillId="3" borderId="0" xfId="24" applyNumberFormat="1" applyFont="1" applyFill="1" applyBorder="1" applyAlignment="1">
      <alignment horizontal="right"/>
    </xf>
    <xf numFmtId="3" fontId="3" fillId="2" borderId="0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0" fontId="11" fillId="0" borderId="0" xfId="0" applyFont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'15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/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</row>
    <row r="30" spans="3:17" x14ac:dyDescent="0.2"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</row>
    <row r="31" spans="3:17" x14ac:dyDescent="0.2"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</row>
    <row r="32" spans="3:17" x14ac:dyDescent="0.2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</row>
    <row r="33" spans="3:17" x14ac:dyDescent="0.2"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</row>
    <row r="34" spans="3:17" x14ac:dyDescent="0.2"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</row>
    <row r="35" spans="3:17" x14ac:dyDescent="0.2"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</row>
    <row r="36" spans="3:17" x14ac:dyDescent="0.2"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</row>
    <row r="37" spans="3:17" x14ac:dyDescent="0.2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</row>
    <row r="38" spans="3:17" x14ac:dyDescent="0.2"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</row>
    <row r="39" spans="3:17" x14ac:dyDescent="0.2"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</row>
    <row r="40" spans="3:17" x14ac:dyDescent="0.2"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</row>
    <row r="41" spans="3:17" x14ac:dyDescent="0.2"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</row>
    <row r="42" spans="3:17" x14ac:dyDescent="0.2"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</row>
    <row r="43" spans="3:17" x14ac:dyDescent="0.2"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I102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5" t="s">
        <v>27</v>
      </c>
      <c r="C2" s="1"/>
      <c r="D2" s="1"/>
      <c r="E2" s="1"/>
    </row>
    <row r="3" spans="2:8" x14ac:dyDescent="0.2">
      <c r="B3" s="14" t="s">
        <v>177</v>
      </c>
      <c r="C3" s="1"/>
      <c r="D3" s="1"/>
      <c r="E3" s="1"/>
    </row>
    <row r="4" spans="2:8" ht="13.5" thickBot="1" x14ac:dyDescent="0.25">
      <c r="B4" s="2" t="s">
        <v>27</v>
      </c>
      <c r="C4" s="1"/>
      <c r="D4" s="1"/>
      <c r="E4" s="1"/>
    </row>
    <row r="5" spans="2:8" ht="30" customHeight="1" thickBot="1" x14ac:dyDescent="0.25">
      <c r="B5" s="73" t="s">
        <v>172</v>
      </c>
      <c r="C5" s="6" t="s">
        <v>178</v>
      </c>
      <c r="D5" s="5" t="s">
        <v>117</v>
      </c>
      <c r="E5" s="31" t="s">
        <v>115</v>
      </c>
      <c r="F5" s="6" t="s">
        <v>179</v>
      </c>
      <c r="G5" s="5" t="s">
        <v>180</v>
      </c>
      <c r="H5" s="31" t="s">
        <v>115</v>
      </c>
    </row>
    <row r="6" spans="2:8" x14ac:dyDescent="0.2">
      <c r="B6" s="19" t="s">
        <v>22</v>
      </c>
      <c r="C6" s="100">
        <v>161.19999999999999</v>
      </c>
      <c r="D6" s="101">
        <v>153.30000000000001</v>
      </c>
      <c r="E6" s="32">
        <v>0.05</v>
      </c>
      <c r="F6" s="100">
        <v>447.7</v>
      </c>
      <c r="G6" s="101">
        <v>446.9</v>
      </c>
      <c r="H6" s="32">
        <v>0</v>
      </c>
    </row>
    <row r="7" spans="2:8" x14ac:dyDescent="0.2">
      <c r="B7" s="19" t="s">
        <v>11</v>
      </c>
      <c r="C7" s="100">
        <v>26</v>
      </c>
      <c r="D7" s="101">
        <v>26.1</v>
      </c>
      <c r="E7" s="32">
        <v>0</v>
      </c>
      <c r="F7" s="100">
        <v>75.599999999999994</v>
      </c>
      <c r="G7" s="101">
        <v>85.9</v>
      </c>
      <c r="H7" s="32">
        <v>-0.12</v>
      </c>
    </row>
    <row r="8" spans="2:8" x14ac:dyDescent="0.2">
      <c r="B8" s="19" t="s">
        <v>12</v>
      </c>
      <c r="C8" s="100">
        <v>35.200000000000003</v>
      </c>
      <c r="D8" s="101">
        <v>26.8</v>
      </c>
      <c r="E8" s="32">
        <v>0.32</v>
      </c>
      <c r="F8" s="100">
        <v>102.8</v>
      </c>
      <c r="G8" s="101">
        <v>79.900000000000006</v>
      </c>
      <c r="H8" s="32">
        <v>0.28999999999999998</v>
      </c>
    </row>
    <row r="9" spans="2:8" x14ac:dyDescent="0.2">
      <c r="B9" s="33" t="s">
        <v>97</v>
      </c>
      <c r="C9" s="102">
        <v>31.8</v>
      </c>
      <c r="D9" s="103">
        <v>28.4</v>
      </c>
      <c r="E9" s="20">
        <v>0.12</v>
      </c>
      <c r="F9" s="102">
        <v>98</v>
      </c>
      <c r="G9" s="103">
        <v>79.2</v>
      </c>
      <c r="H9" s="20">
        <v>0.24</v>
      </c>
    </row>
    <row r="10" spans="2:8" ht="13.5" thickBot="1" x14ac:dyDescent="0.25">
      <c r="B10" s="35" t="s">
        <v>15</v>
      </c>
      <c r="C10" s="104">
        <v>254.2</v>
      </c>
      <c r="D10" s="105">
        <v>234.6</v>
      </c>
      <c r="E10" s="68">
        <v>0.08</v>
      </c>
      <c r="F10" s="104">
        <v>724.09999999999991</v>
      </c>
      <c r="G10" s="105">
        <v>691.9</v>
      </c>
      <c r="H10" s="68">
        <v>0.05</v>
      </c>
    </row>
    <row r="11" spans="2:8" x14ac:dyDescent="0.2">
      <c r="B11" s="34" t="s">
        <v>0</v>
      </c>
      <c r="C11" s="144">
        <v>135.1</v>
      </c>
      <c r="D11" s="145">
        <v>133.30000000000001</v>
      </c>
      <c r="E11" s="69">
        <v>0.01</v>
      </c>
      <c r="F11" s="144">
        <v>379.6</v>
      </c>
      <c r="G11" s="145">
        <v>390.4</v>
      </c>
      <c r="H11" s="69">
        <v>-0.03</v>
      </c>
    </row>
    <row r="12" spans="2:8" s="74" customFormat="1" x14ac:dyDescent="0.2">
      <c r="B12" s="78" t="s">
        <v>10</v>
      </c>
      <c r="C12" s="80">
        <v>0.53</v>
      </c>
      <c r="D12" s="79">
        <v>0.56999999999999995</v>
      </c>
      <c r="E12" s="79"/>
      <c r="F12" s="80">
        <v>0.52</v>
      </c>
      <c r="G12" s="79">
        <v>0.56000000000000005</v>
      </c>
      <c r="H12" s="79"/>
    </row>
    <row r="13" spans="2:8" x14ac:dyDescent="0.2">
      <c r="B13" s="34" t="s">
        <v>23</v>
      </c>
      <c r="C13" s="144">
        <v>32.700000000000003</v>
      </c>
      <c r="D13" s="145">
        <v>41</v>
      </c>
      <c r="E13" s="69">
        <v>-0.2</v>
      </c>
      <c r="F13" s="144">
        <v>82</v>
      </c>
      <c r="G13" s="145">
        <v>107.6</v>
      </c>
      <c r="H13" s="69">
        <v>-0.24</v>
      </c>
    </row>
    <row r="14" spans="2:8" s="74" customFormat="1" x14ac:dyDescent="0.2">
      <c r="B14" s="78" t="s">
        <v>24</v>
      </c>
      <c r="C14" s="80">
        <v>0.13</v>
      </c>
      <c r="D14" s="79">
        <v>0.17</v>
      </c>
      <c r="E14" s="79"/>
      <c r="F14" s="80">
        <v>0.11</v>
      </c>
      <c r="G14" s="79">
        <v>0.16</v>
      </c>
      <c r="H14" s="79"/>
    </row>
    <row r="15" spans="2:8" x14ac:dyDescent="0.2">
      <c r="B15" s="34" t="s">
        <v>121</v>
      </c>
      <c r="C15" s="144">
        <v>4.9000000000000004</v>
      </c>
      <c r="D15" s="145">
        <v>7.8</v>
      </c>
      <c r="E15" s="69">
        <v>-0.38</v>
      </c>
      <c r="F15" s="144">
        <v>0.4</v>
      </c>
      <c r="G15" s="145">
        <v>19.600000000000001</v>
      </c>
      <c r="H15" s="69">
        <v>-0.98</v>
      </c>
    </row>
    <row r="16" spans="2:8" s="74" customFormat="1" x14ac:dyDescent="0.2">
      <c r="B16" s="78" t="s">
        <v>25</v>
      </c>
      <c r="C16" s="80">
        <v>0.02</v>
      </c>
      <c r="D16" s="79">
        <v>0.03</v>
      </c>
      <c r="E16" s="79"/>
      <c r="F16" s="80">
        <v>0</v>
      </c>
      <c r="G16" s="79">
        <v>0.03</v>
      </c>
      <c r="H16" s="79"/>
    </row>
    <row r="17" spans="2:9" x14ac:dyDescent="0.2">
      <c r="B17" s="34" t="s">
        <v>8</v>
      </c>
      <c r="C17" s="144">
        <v>1.7</v>
      </c>
      <c r="D17" s="145">
        <v>5.8</v>
      </c>
      <c r="E17" s="69">
        <v>-0.7</v>
      </c>
      <c r="F17" s="144">
        <v>-2.6</v>
      </c>
      <c r="G17" s="145">
        <v>22.2</v>
      </c>
      <c r="H17" s="69"/>
    </row>
    <row r="18" spans="2:9" ht="13.5" thickBot="1" x14ac:dyDescent="0.25">
      <c r="B18" s="34" t="s">
        <v>125</v>
      </c>
      <c r="C18" s="144">
        <v>11.600000000000001</v>
      </c>
      <c r="D18" s="145">
        <v>14.7</v>
      </c>
      <c r="E18" s="69">
        <v>-0.21</v>
      </c>
      <c r="F18" s="144">
        <v>26.5</v>
      </c>
      <c r="G18" s="145">
        <v>50.6</v>
      </c>
      <c r="H18" s="69">
        <v>-0.48</v>
      </c>
    </row>
    <row r="19" spans="2:9" x14ac:dyDescent="0.2">
      <c r="B19" s="70" t="s">
        <v>86</v>
      </c>
      <c r="C19" s="71"/>
      <c r="D19" s="72"/>
      <c r="E19" s="72"/>
      <c r="F19" s="71"/>
      <c r="G19" s="72"/>
      <c r="H19" s="72"/>
    </row>
    <row r="20" spans="2:9" x14ac:dyDescent="0.2">
      <c r="B20" s="34" t="s">
        <v>126</v>
      </c>
      <c r="C20" s="82">
        <v>0.01</v>
      </c>
      <c r="D20" s="81">
        <v>0.03</v>
      </c>
      <c r="E20" s="36">
        <v>-0.7</v>
      </c>
      <c r="F20" s="82">
        <v>-0.01</v>
      </c>
      <c r="G20" s="81">
        <v>0.1</v>
      </c>
      <c r="H20" s="36"/>
    </row>
    <row r="21" spans="2:9" ht="15" thickBot="1" x14ac:dyDescent="0.25">
      <c r="B21" s="35" t="s">
        <v>127</v>
      </c>
      <c r="C21" s="83">
        <v>0.05</v>
      </c>
      <c r="D21" s="84">
        <v>7.0000000000000007E-2</v>
      </c>
      <c r="E21" s="37">
        <v>-0.25</v>
      </c>
      <c r="F21" s="83">
        <v>0.11</v>
      </c>
      <c r="G21" s="84">
        <v>0.23</v>
      </c>
      <c r="H21" s="37">
        <v>-0.49</v>
      </c>
      <c r="I21" s="107"/>
    </row>
    <row r="22" spans="2:9" ht="14.25" x14ac:dyDescent="0.2">
      <c r="B22" s="111" t="s">
        <v>171</v>
      </c>
    </row>
    <row r="23" spans="2:9" ht="14.25" x14ac:dyDescent="0.2">
      <c r="B23" s="3" t="s">
        <v>128</v>
      </c>
    </row>
    <row r="26" spans="2:9" ht="13.5" thickBot="1" x14ac:dyDescent="0.25">
      <c r="B26" s="106" t="s">
        <v>129</v>
      </c>
    </row>
    <row r="27" spans="2:9" ht="30" customHeight="1" thickBot="1" x14ac:dyDescent="0.25">
      <c r="B27" s="85" t="s">
        <v>172</v>
      </c>
      <c r="C27" s="6" t="s">
        <v>178</v>
      </c>
      <c r="D27" s="5" t="s">
        <v>117</v>
      </c>
      <c r="E27" s="31" t="s">
        <v>108</v>
      </c>
      <c r="F27" s="6" t="s">
        <v>179</v>
      </c>
      <c r="G27" s="5" t="s">
        <v>180</v>
      </c>
      <c r="H27" s="31" t="s">
        <v>108</v>
      </c>
    </row>
    <row r="28" spans="2:9" x14ac:dyDescent="0.2">
      <c r="B28" s="19" t="s">
        <v>130</v>
      </c>
      <c r="C28" s="100">
        <v>146</v>
      </c>
      <c r="D28" s="101">
        <v>138.80000000000001</v>
      </c>
      <c r="E28" s="32">
        <v>0.05</v>
      </c>
      <c r="F28" s="100">
        <v>394.5</v>
      </c>
      <c r="G28" s="101">
        <v>392.6</v>
      </c>
      <c r="H28" s="32">
        <v>0</v>
      </c>
    </row>
    <row r="29" spans="2:9" x14ac:dyDescent="0.2">
      <c r="B29" s="33" t="s">
        <v>131</v>
      </c>
      <c r="C29" s="102">
        <v>15.2</v>
      </c>
      <c r="D29" s="103">
        <v>14.5</v>
      </c>
      <c r="E29" s="20">
        <v>0.05</v>
      </c>
      <c r="F29" s="102">
        <v>53.2</v>
      </c>
      <c r="G29" s="103">
        <v>54.3</v>
      </c>
      <c r="H29" s="20">
        <v>-0.02</v>
      </c>
    </row>
    <row r="30" spans="2:9" ht="13.5" thickBot="1" x14ac:dyDescent="0.25">
      <c r="B30" s="35" t="s">
        <v>132</v>
      </c>
      <c r="C30" s="104">
        <v>161.19999999999999</v>
      </c>
      <c r="D30" s="105">
        <v>153.30000000000001</v>
      </c>
      <c r="E30" s="68">
        <v>5.1981819666247153E-2</v>
      </c>
      <c r="F30" s="104">
        <v>447.7</v>
      </c>
      <c r="G30" s="105">
        <v>446.9</v>
      </c>
      <c r="H30" s="68">
        <v>1.7278204217003879E-3</v>
      </c>
    </row>
    <row r="31" spans="2:9" x14ac:dyDescent="0.2">
      <c r="B31" s="8" t="s">
        <v>133</v>
      </c>
      <c r="C31" s="144"/>
      <c r="D31" s="145"/>
      <c r="E31" s="69"/>
      <c r="F31" s="144"/>
      <c r="G31" s="145"/>
      <c r="H31" s="69"/>
    </row>
    <row r="32" spans="2:9" ht="14.25" x14ac:dyDescent="0.2">
      <c r="B32" s="148" t="s">
        <v>134</v>
      </c>
      <c r="C32" s="144"/>
      <c r="D32" s="145"/>
      <c r="E32" s="69"/>
      <c r="F32" s="144"/>
      <c r="G32" s="145"/>
      <c r="H32" s="69"/>
    </row>
    <row r="33" spans="2:9" x14ac:dyDescent="0.2">
      <c r="B33" s="34" t="s">
        <v>135</v>
      </c>
      <c r="C33" s="144">
        <v>1.9</v>
      </c>
      <c r="D33" s="145">
        <v>2.1</v>
      </c>
      <c r="E33" s="69">
        <v>-0.08</v>
      </c>
      <c r="F33" s="144">
        <v>5</v>
      </c>
      <c r="G33" s="145">
        <v>5.4</v>
      </c>
      <c r="H33" s="69">
        <v>-0.08</v>
      </c>
    </row>
    <row r="34" spans="2:9" x14ac:dyDescent="0.2">
      <c r="B34" s="149" t="s">
        <v>136</v>
      </c>
      <c r="C34" s="80">
        <v>0.52</v>
      </c>
      <c r="D34" s="79">
        <v>0.51</v>
      </c>
      <c r="E34" s="79"/>
      <c r="F34" s="80">
        <v>0.52</v>
      </c>
      <c r="G34" s="79">
        <v>0.52</v>
      </c>
      <c r="H34" s="79"/>
    </row>
    <row r="35" spans="2:9" x14ac:dyDescent="0.2">
      <c r="B35" s="148" t="s">
        <v>137</v>
      </c>
      <c r="C35" s="80"/>
      <c r="D35" s="79"/>
      <c r="E35" s="79"/>
      <c r="F35" s="80"/>
      <c r="G35" s="79"/>
      <c r="H35" s="79"/>
    </row>
    <row r="36" spans="2:9" x14ac:dyDescent="0.2">
      <c r="B36" s="19" t="s">
        <v>135</v>
      </c>
      <c r="C36" s="100">
        <v>0.8</v>
      </c>
      <c r="D36" s="101">
        <v>1</v>
      </c>
      <c r="E36" s="32">
        <v>-0.2</v>
      </c>
      <c r="F36" s="100">
        <v>2.2000000000000002</v>
      </c>
      <c r="G36" s="101">
        <v>2.7</v>
      </c>
      <c r="H36" s="32">
        <v>-0.19</v>
      </c>
    </row>
    <row r="37" spans="2:9" ht="13.5" thickBot="1" x14ac:dyDescent="0.25">
      <c r="B37" s="150" t="s">
        <v>136</v>
      </c>
      <c r="C37" s="146">
        <v>0.19</v>
      </c>
      <c r="D37" s="147">
        <v>0.14000000000000001</v>
      </c>
      <c r="E37" s="147"/>
      <c r="F37" s="146">
        <v>0.18</v>
      </c>
      <c r="G37" s="147">
        <v>0.16</v>
      </c>
      <c r="H37" s="147"/>
    </row>
    <row r="38" spans="2:9" ht="14.25" customHeight="1" x14ac:dyDescent="0.2">
      <c r="B38" s="151" t="s">
        <v>138</v>
      </c>
      <c r="C38" s="152"/>
      <c r="D38" s="152"/>
      <c r="E38" s="152"/>
      <c r="F38" s="113"/>
      <c r="G38" s="113"/>
    </row>
    <row r="39" spans="2:9" ht="14.25" customHeight="1" x14ac:dyDescent="0.2">
      <c r="B39" s="111" t="s">
        <v>139</v>
      </c>
      <c r="C39" s="153"/>
      <c r="D39" s="153"/>
      <c r="E39" s="153"/>
      <c r="F39" s="154"/>
      <c r="G39" s="154"/>
    </row>
    <row r="40" spans="2:9" ht="14.25" customHeight="1" x14ac:dyDescent="0.2">
      <c r="B40" s="111"/>
      <c r="C40" s="153"/>
      <c r="D40" s="153"/>
      <c r="E40" s="153"/>
      <c r="F40" s="154"/>
      <c r="G40" s="154"/>
    </row>
    <row r="41" spans="2:9" ht="14.25" customHeight="1" thickBot="1" x14ac:dyDescent="0.25">
      <c r="B41" s="106" t="s">
        <v>11</v>
      </c>
    </row>
    <row r="42" spans="2:9" ht="30" customHeight="1" thickBot="1" x14ac:dyDescent="0.25">
      <c r="B42" s="85" t="s">
        <v>173</v>
      </c>
      <c r="C42" s="6" t="s">
        <v>178</v>
      </c>
      <c r="D42" s="5" t="s">
        <v>117</v>
      </c>
      <c r="E42" s="31" t="s">
        <v>108</v>
      </c>
      <c r="F42" s="6" t="s">
        <v>179</v>
      </c>
      <c r="G42" s="5" t="s">
        <v>180</v>
      </c>
      <c r="H42" s="31" t="s">
        <v>108</v>
      </c>
    </row>
    <row r="43" spans="2:9" ht="13.5" thickBot="1" x14ac:dyDescent="0.25">
      <c r="B43" s="35" t="s">
        <v>112</v>
      </c>
      <c r="C43" s="83">
        <v>26</v>
      </c>
      <c r="D43" s="84">
        <v>26.1</v>
      </c>
      <c r="E43" s="37">
        <v>0</v>
      </c>
      <c r="F43" s="83">
        <v>75.599999999999994</v>
      </c>
      <c r="G43" s="84">
        <v>85.9</v>
      </c>
      <c r="H43" s="37">
        <v>-0.12</v>
      </c>
      <c r="I43" s="107"/>
    </row>
    <row r="44" spans="2:9" ht="14.25" x14ac:dyDescent="0.2">
      <c r="B44" s="111" t="s">
        <v>138</v>
      </c>
    </row>
    <row r="45" spans="2:9" x14ac:dyDescent="0.2">
      <c r="B45" s="173"/>
      <c r="C45" s="135"/>
      <c r="D45" s="135"/>
      <c r="E45" s="135"/>
      <c r="F45" s="114"/>
      <c r="G45" s="114"/>
    </row>
    <row r="46" spans="2:9" ht="14.25" customHeight="1" thickBot="1" x14ac:dyDescent="0.25">
      <c r="B46" s="106" t="s">
        <v>12</v>
      </c>
    </row>
    <row r="47" spans="2:9" ht="30" customHeight="1" thickBot="1" x14ac:dyDescent="0.25">
      <c r="B47" s="85" t="s">
        <v>173</v>
      </c>
      <c r="C47" s="6" t="s">
        <v>178</v>
      </c>
      <c r="D47" s="5" t="s">
        <v>117</v>
      </c>
      <c r="E47" s="31" t="s">
        <v>108</v>
      </c>
      <c r="F47" s="6" t="s">
        <v>179</v>
      </c>
      <c r="G47" s="5" t="s">
        <v>180</v>
      </c>
      <c r="H47" s="31" t="s">
        <v>108</v>
      </c>
    </row>
    <row r="48" spans="2:9" ht="13.5" thickBot="1" x14ac:dyDescent="0.25">
      <c r="B48" s="35" t="s">
        <v>112</v>
      </c>
      <c r="C48" s="83">
        <v>35.200000000000003</v>
      </c>
      <c r="D48" s="84">
        <v>26.8</v>
      </c>
      <c r="E48" s="37">
        <v>0.32</v>
      </c>
      <c r="F48" s="83">
        <v>102.8</v>
      </c>
      <c r="G48" s="84">
        <v>79.900000000000006</v>
      </c>
      <c r="H48" s="37">
        <v>0.28999999999999998</v>
      </c>
      <c r="I48" s="107"/>
    </row>
    <row r="49" spans="2:8" ht="14.25" x14ac:dyDescent="0.2">
      <c r="B49" s="111" t="s">
        <v>138</v>
      </c>
    </row>
    <row r="50" spans="2:8" ht="14.25" customHeight="1" x14ac:dyDescent="0.2">
      <c r="B50" s="111"/>
      <c r="C50" s="153"/>
      <c r="D50" s="153"/>
      <c r="E50" s="153"/>
      <c r="F50" s="154"/>
      <c r="G50" s="154"/>
    </row>
    <row r="51" spans="2:8" ht="14.25" customHeight="1" thickBot="1" x14ac:dyDescent="0.25">
      <c r="B51" s="106" t="s">
        <v>97</v>
      </c>
    </row>
    <row r="52" spans="2:8" ht="30" customHeight="1" thickBot="1" x14ac:dyDescent="0.25">
      <c r="B52" s="85" t="s">
        <v>172</v>
      </c>
      <c r="C52" s="6" t="s">
        <v>178</v>
      </c>
      <c r="D52" s="5" t="s">
        <v>117</v>
      </c>
      <c r="E52" s="31" t="s">
        <v>108</v>
      </c>
      <c r="F52" s="6" t="s">
        <v>179</v>
      </c>
      <c r="G52" s="5" t="s">
        <v>180</v>
      </c>
      <c r="H52" s="31" t="s">
        <v>108</v>
      </c>
    </row>
    <row r="53" spans="2:8" ht="14.25" customHeight="1" x14ac:dyDescent="0.2">
      <c r="B53" s="126" t="s">
        <v>149</v>
      </c>
      <c r="C53" s="100">
        <v>6.7</v>
      </c>
      <c r="D53" s="101">
        <v>9.1999999999999993</v>
      </c>
      <c r="E53" s="32">
        <v>-0.28000000000000003</v>
      </c>
      <c r="F53" s="100">
        <v>26.2</v>
      </c>
      <c r="G53" s="101">
        <v>24.9</v>
      </c>
      <c r="H53" s="32">
        <v>0.05</v>
      </c>
    </row>
    <row r="54" spans="2:8" ht="14.25" customHeight="1" x14ac:dyDescent="0.2">
      <c r="B54" s="127" t="s">
        <v>100</v>
      </c>
      <c r="C54" s="102">
        <v>25.1</v>
      </c>
      <c r="D54" s="103">
        <v>19.2</v>
      </c>
      <c r="E54" s="20">
        <v>0.31</v>
      </c>
      <c r="F54" s="102">
        <v>71.8</v>
      </c>
      <c r="G54" s="103">
        <v>54.3</v>
      </c>
      <c r="H54" s="20">
        <v>0.32</v>
      </c>
    </row>
    <row r="55" spans="2:8" ht="14.25" customHeight="1" thickBot="1" x14ac:dyDescent="0.25">
      <c r="B55" s="170" t="s">
        <v>101</v>
      </c>
      <c r="C55" s="104">
        <v>31.8</v>
      </c>
      <c r="D55" s="105">
        <v>28.4</v>
      </c>
      <c r="E55" s="68">
        <v>0.12</v>
      </c>
      <c r="F55" s="104">
        <v>98</v>
      </c>
      <c r="G55" s="105">
        <v>79.2</v>
      </c>
      <c r="H55" s="68">
        <v>0.24</v>
      </c>
    </row>
    <row r="56" spans="2:8" ht="14.25" customHeight="1" x14ac:dyDescent="0.2">
      <c r="C56" s="123"/>
      <c r="F56" s="123"/>
    </row>
    <row r="57" spans="2:8" ht="14.25" customHeight="1" x14ac:dyDescent="0.2">
      <c r="B57" s="126" t="s">
        <v>150</v>
      </c>
      <c r="C57" s="100">
        <v>15.7</v>
      </c>
      <c r="D57" s="101">
        <v>15.6</v>
      </c>
      <c r="E57" s="32"/>
      <c r="F57" s="100"/>
      <c r="G57" s="101"/>
      <c r="H57" s="32"/>
    </row>
    <row r="58" spans="2:8" ht="14.25" customHeight="1" thickBot="1" x14ac:dyDescent="0.25">
      <c r="B58" s="171" t="s">
        <v>151</v>
      </c>
      <c r="C58" s="25">
        <v>522</v>
      </c>
      <c r="D58" s="24">
        <v>414</v>
      </c>
      <c r="E58" s="37"/>
      <c r="F58" s="25"/>
      <c r="G58" s="24"/>
      <c r="H58" s="37"/>
    </row>
    <row r="59" spans="2:8" ht="14.25" customHeight="1" x14ac:dyDescent="0.2">
      <c r="B59" s="172" t="s">
        <v>138</v>
      </c>
      <c r="C59" s="152"/>
      <c r="D59" s="152"/>
      <c r="E59" s="152"/>
      <c r="F59" s="113"/>
      <c r="G59" s="113"/>
    </row>
    <row r="60" spans="2:8" ht="14.25" x14ac:dyDescent="0.2">
      <c r="B60" s="173" t="s">
        <v>152</v>
      </c>
      <c r="C60" s="135"/>
      <c r="D60" s="135"/>
      <c r="E60" s="135"/>
      <c r="F60" s="114"/>
      <c r="G60" s="114"/>
    </row>
    <row r="61" spans="2:8" x14ac:dyDescent="0.2">
      <c r="B61" s="173"/>
      <c r="C61" s="135"/>
      <c r="D61" s="135"/>
      <c r="E61" s="135"/>
      <c r="F61" s="114"/>
      <c r="G61" s="114"/>
    </row>
    <row r="62" spans="2:8" ht="14.25" customHeight="1" x14ac:dyDescent="0.2">
      <c r="B62" s="136"/>
      <c r="D62" s="136"/>
      <c r="E62" s="136"/>
    </row>
    <row r="63" spans="2:8" ht="13.5" thickBot="1" x14ac:dyDescent="0.25">
      <c r="B63" s="174" t="s">
        <v>197</v>
      </c>
      <c r="D63" s="136"/>
      <c r="E63" s="136"/>
    </row>
    <row r="64" spans="2:8" ht="52.5" customHeight="1" thickBot="1" x14ac:dyDescent="0.25">
      <c r="B64" s="175" t="s">
        <v>196</v>
      </c>
      <c r="C64" s="128" t="s">
        <v>181</v>
      </c>
      <c r="D64" s="216" t="s">
        <v>182</v>
      </c>
      <c r="E64" s="216"/>
      <c r="F64" s="128" t="s">
        <v>183</v>
      </c>
      <c r="G64" s="216" t="s">
        <v>184</v>
      </c>
      <c r="H64" s="216"/>
    </row>
    <row r="65" spans="2:8" x14ac:dyDescent="0.2">
      <c r="B65" s="176" t="s">
        <v>112</v>
      </c>
      <c r="C65" s="188">
        <v>254.2</v>
      </c>
      <c r="D65" s="189"/>
      <c r="E65" s="189">
        <v>244.1</v>
      </c>
      <c r="F65" s="188">
        <v>724.09999999999991</v>
      </c>
      <c r="G65" s="189"/>
      <c r="H65" s="189">
        <v>695.5</v>
      </c>
    </row>
    <row r="66" spans="2:8" x14ac:dyDescent="0.2">
      <c r="B66" s="177" t="s">
        <v>156</v>
      </c>
      <c r="C66" s="190">
        <v>135.1</v>
      </c>
      <c r="D66" s="191"/>
      <c r="E66" s="191">
        <v>140.4</v>
      </c>
      <c r="F66" s="190">
        <v>379.6</v>
      </c>
      <c r="G66" s="191"/>
      <c r="H66" s="191">
        <v>398.8</v>
      </c>
    </row>
    <row r="67" spans="2:8" x14ac:dyDescent="0.2">
      <c r="B67" s="178" t="s">
        <v>157</v>
      </c>
      <c r="C67" s="80">
        <v>0.53</v>
      </c>
      <c r="D67" s="179"/>
      <c r="E67" s="187">
        <v>0.57999999999999996</v>
      </c>
      <c r="F67" s="80">
        <v>0.52</v>
      </c>
      <c r="G67" s="187"/>
      <c r="H67" s="187">
        <v>0.56999999999999995</v>
      </c>
    </row>
    <row r="68" spans="2:8" x14ac:dyDescent="0.2">
      <c r="B68" s="177" t="s">
        <v>26</v>
      </c>
      <c r="C68" s="192">
        <v>4.9000000000000004</v>
      </c>
      <c r="D68" s="193"/>
      <c r="E68" s="193">
        <v>15</v>
      </c>
      <c r="F68" s="144">
        <v>0.4</v>
      </c>
      <c r="G68" s="193"/>
      <c r="H68" s="193">
        <v>31</v>
      </c>
    </row>
    <row r="69" spans="2:8" x14ac:dyDescent="0.2">
      <c r="B69" s="178" t="s">
        <v>158</v>
      </c>
      <c r="C69" s="80">
        <v>0.02</v>
      </c>
      <c r="D69" s="179"/>
      <c r="E69" s="187">
        <v>6.0999999999999999E-2</v>
      </c>
      <c r="F69" s="80">
        <v>0</v>
      </c>
      <c r="G69" s="179"/>
      <c r="H69" s="187">
        <v>0.04</v>
      </c>
    </row>
    <row r="70" spans="2:8" x14ac:dyDescent="0.2">
      <c r="B70" s="180" t="s">
        <v>159</v>
      </c>
      <c r="C70" s="181" t="s">
        <v>178</v>
      </c>
      <c r="D70" s="182"/>
      <c r="E70" s="182" t="s">
        <v>117</v>
      </c>
      <c r="F70" s="181" t="s">
        <v>179</v>
      </c>
      <c r="G70" s="182"/>
      <c r="H70" s="182" t="s">
        <v>180</v>
      </c>
    </row>
    <row r="71" spans="2:8" x14ac:dyDescent="0.2">
      <c r="B71" s="171" t="s">
        <v>160</v>
      </c>
      <c r="C71" s="27">
        <v>1.1100000000000001</v>
      </c>
      <c r="D71" s="117"/>
      <c r="E71" s="117">
        <v>1.34</v>
      </c>
      <c r="F71" s="27">
        <v>1.1200000000000001</v>
      </c>
      <c r="G71" s="117"/>
      <c r="H71" s="117">
        <v>1.36</v>
      </c>
    </row>
    <row r="72" spans="2:8" ht="13.5" thickBot="1" x14ac:dyDescent="0.25">
      <c r="B72" s="170" t="s">
        <v>161</v>
      </c>
      <c r="C72" s="166">
        <v>0.71</v>
      </c>
      <c r="D72" s="167"/>
      <c r="E72" s="167">
        <v>0.79</v>
      </c>
      <c r="F72" s="166">
        <v>0.73</v>
      </c>
      <c r="G72" s="167"/>
      <c r="H72" s="167">
        <v>0.81</v>
      </c>
    </row>
    <row r="73" spans="2:8" ht="26.25" customHeight="1" x14ac:dyDescent="0.2">
      <c r="B73" s="217" t="s">
        <v>185</v>
      </c>
      <c r="C73" s="217"/>
      <c r="D73" s="217"/>
      <c r="E73" s="217"/>
      <c r="F73" s="217"/>
      <c r="G73" s="217"/>
      <c r="H73" s="217"/>
    </row>
    <row r="74" spans="2:8" x14ac:dyDescent="0.2">
      <c r="B74" s="183"/>
      <c r="C74" s="183"/>
      <c r="D74" s="183"/>
      <c r="E74" s="183"/>
    </row>
    <row r="75" spans="2:8" x14ac:dyDescent="0.2">
      <c r="B75" s="183"/>
      <c r="C75" s="183"/>
      <c r="D75" s="183"/>
      <c r="E75" s="183"/>
    </row>
    <row r="76" spans="2:8" ht="13.5" thickBot="1" x14ac:dyDescent="0.25">
      <c r="B76" s="106" t="s">
        <v>153</v>
      </c>
    </row>
    <row r="77" spans="2:8" ht="30" customHeight="1" thickBot="1" x14ac:dyDescent="0.25">
      <c r="B77" s="85" t="s">
        <v>173</v>
      </c>
      <c r="C77" s="6" t="s">
        <v>178</v>
      </c>
      <c r="D77" s="5" t="s">
        <v>117</v>
      </c>
      <c r="E77" s="31" t="s">
        <v>108</v>
      </c>
      <c r="F77" s="6" t="s">
        <v>179</v>
      </c>
      <c r="G77" s="5" t="s">
        <v>180</v>
      </c>
      <c r="H77" s="31" t="s">
        <v>108</v>
      </c>
    </row>
    <row r="78" spans="2:8" x14ac:dyDescent="0.2">
      <c r="B78" s="19" t="s">
        <v>99</v>
      </c>
      <c r="C78" s="100">
        <v>139.4</v>
      </c>
      <c r="D78" s="101">
        <v>132.80000000000001</v>
      </c>
      <c r="E78" s="32">
        <v>0.05</v>
      </c>
      <c r="F78" s="100">
        <v>394.9</v>
      </c>
      <c r="G78" s="101">
        <v>386.3</v>
      </c>
      <c r="H78" s="32">
        <v>0.02</v>
      </c>
    </row>
    <row r="79" spans="2:8" x14ac:dyDescent="0.2">
      <c r="B79" s="33" t="s">
        <v>154</v>
      </c>
      <c r="C79" s="102">
        <v>114.8</v>
      </c>
      <c r="D79" s="103">
        <v>101.8</v>
      </c>
      <c r="E79" s="20">
        <v>0.13</v>
      </c>
      <c r="F79" s="102">
        <v>329.2</v>
      </c>
      <c r="G79" s="103">
        <v>305.60000000000002</v>
      </c>
      <c r="H79" s="20">
        <v>0.08</v>
      </c>
    </row>
    <row r="80" spans="2:8" ht="13.5" thickBot="1" x14ac:dyDescent="0.25">
      <c r="B80" s="35" t="s">
        <v>140</v>
      </c>
      <c r="C80" s="104">
        <v>254.2</v>
      </c>
      <c r="D80" s="105">
        <v>234.6</v>
      </c>
      <c r="E80" s="68">
        <v>0.08</v>
      </c>
      <c r="F80" s="104">
        <v>724.1</v>
      </c>
      <c r="G80" s="105">
        <v>691.9</v>
      </c>
      <c r="H80" s="68">
        <v>0.05</v>
      </c>
    </row>
    <row r="81" spans="2:8" ht="14.25" customHeight="1" x14ac:dyDescent="0.2">
      <c r="B81" s="151" t="s">
        <v>138</v>
      </c>
      <c r="C81" s="152"/>
      <c r="D81" s="152"/>
      <c r="E81" s="152"/>
      <c r="F81" s="113"/>
      <c r="G81" s="113"/>
    </row>
    <row r="82" spans="2:8" x14ac:dyDescent="0.2">
      <c r="B82" s="111"/>
    </row>
    <row r="83" spans="2:8" x14ac:dyDescent="0.2">
      <c r="B83" s="111"/>
    </row>
    <row r="84" spans="2:8" ht="13.5" thickBot="1" x14ac:dyDescent="0.25">
      <c r="B84" s="106" t="s">
        <v>141</v>
      </c>
    </row>
    <row r="85" spans="2:8" ht="30" customHeight="1" thickBot="1" x14ac:dyDescent="0.25">
      <c r="B85" s="85" t="s">
        <v>173</v>
      </c>
      <c r="C85" s="6" t="s">
        <v>178</v>
      </c>
      <c r="D85" s="5" t="s">
        <v>117</v>
      </c>
      <c r="E85" s="31" t="s">
        <v>108</v>
      </c>
      <c r="F85" s="6" t="s">
        <v>179</v>
      </c>
      <c r="G85" s="5" t="s">
        <v>180</v>
      </c>
      <c r="H85" s="31" t="s">
        <v>108</v>
      </c>
    </row>
    <row r="86" spans="2:8" x14ac:dyDescent="0.2">
      <c r="B86" s="19" t="s">
        <v>142</v>
      </c>
      <c r="C86" s="100">
        <v>3.7</v>
      </c>
      <c r="D86" s="101">
        <v>3.2</v>
      </c>
      <c r="E86" s="32">
        <v>0.16</v>
      </c>
      <c r="F86" s="100">
        <v>10.1</v>
      </c>
      <c r="G86" s="101">
        <v>9.4</v>
      </c>
      <c r="H86" s="32">
        <v>7.0000000000000007E-2</v>
      </c>
    </row>
    <row r="87" spans="2:8" x14ac:dyDescent="0.2">
      <c r="B87" s="127" t="s">
        <v>155</v>
      </c>
      <c r="C87" s="102">
        <v>24.1</v>
      </c>
      <c r="D87" s="103">
        <v>30.000000000000004</v>
      </c>
      <c r="E87" s="20">
        <v>-0.2</v>
      </c>
      <c r="F87" s="102">
        <v>71.5</v>
      </c>
      <c r="G87" s="103">
        <v>78.599999999999994</v>
      </c>
      <c r="H87" s="20">
        <v>-0.09</v>
      </c>
    </row>
    <row r="88" spans="2:8" ht="13.5" thickBot="1" x14ac:dyDescent="0.25">
      <c r="B88" s="170" t="s">
        <v>105</v>
      </c>
      <c r="C88" s="104">
        <v>27.8</v>
      </c>
      <c r="D88" s="105">
        <v>33.200000000000003</v>
      </c>
      <c r="E88" s="68">
        <v>-0.16</v>
      </c>
      <c r="F88" s="104">
        <v>81.599999999999994</v>
      </c>
      <c r="G88" s="105">
        <v>88</v>
      </c>
      <c r="H88" s="68">
        <v>-7.0000000000000007E-2</v>
      </c>
    </row>
    <row r="89" spans="2:8" ht="13.5" thickBot="1" x14ac:dyDescent="0.25">
      <c r="B89" s="150" t="s">
        <v>143</v>
      </c>
      <c r="C89" s="155">
        <v>13.1</v>
      </c>
      <c r="D89" s="156">
        <v>12</v>
      </c>
      <c r="E89" s="147">
        <v>0.09</v>
      </c>
      <c r="F89" s="155">
        <v>38.9</v>
      </c>
      <c r="G89" s="156">
        <v>38.1</v>
      </c>
      <c r="H89" s="147">
        <v>0.02</v>
      </c>
    </row>
    <row r="90" spans="2:8" ht="14.25" customHeight="1" x14ac:dyDescent="0.2">
      <c r="B90" s="157" t="s">
        <v>138</v>
      </c>
      <c r="C90" s="153"/>
      <c r="D90" s="153"/>
      <c r="E90" s="153"/>
      <c r="F90" s="154"/>
      <c r="G90" s="154"/>
    </row>
    <row r="91" spans="2:8" x14ac:dyDescent="0.2">
      <c r="B91" s="111"/>
    </row>
    <row r="92" spans="2:8" x14ac:dyDescent="0.2">
      <c r="B92" s="111"/>
    </row>
    <row r="93" spans="2:8" ht="13.5" thickBot="1" x14ac:dyDescent="0.25">
      <c r="B93" s="106" t="s">
        <v>144</v>
      </c>
    </row>
    <row r="94" spans="2:8" ht="30" customHeight="1" thickBot="1" x14ac:dyDescent="0.25">
      <c r="B94" s="85" t="s">
        <v>172</v>
      </c>
      <c r="C94" s="6" t="s">
        <v>178</v>
      </c>
      <c r="D94" s="5" t="s">
        <v>117</v>
      </c>
      <c r="E94" s="31" t="s">
        <v>108</v>
      </c>
      <c r="F94" s="6" t="s">
        <v>179</v>
      </c>
      <c r="G94" s="5" t="s">
        <v>180</v>
      </c>
      <c r="H94" s="31" t="s">
        <v>108</v>
      </c>
    </row>
    <row r="95" spans="2:8" x14ac:dyDescent="0.2">
      <c r="B95" s="21" t="s">
        <v>145</v>
      </c>
      <c r="C95" s="158">
        <v>1.7</v>
      </c>
      <c r="D95" s="159">
        <v>5.8</v>
      </c>
      <c r="E95" s="160">
        <v>-0.7</v>
      </c>
      <c r="F95" s="158">
        <v>-2.6</v>
      </c>
      <c r="G95" s="159">
        <v>22.2</v>
      </c>
      <c r="H95" s="160"/>
    </row>
    <row r="96" spans="2:8" x14ac:dyDescent="0.2">
      <c r="B96" s="19" t="s">
        <v>106</v>
      </c>
      <c r="C96" s="100">
        <v>1.8</v>
      </c>
      <c r="D96" s="101">
        <v>5.7</v>
      </c>
      <c r="E96" s="119">
        <v>-0.68</v>
      </c>
      <c r="F96" s="100">
        <v>-2.7</v>
      </c>
      <c r="G96" s="101">
        <v>22.1</v>
      </c>
      <c r="H96" s="119"/>
    </row>
    <row r="97" spans="2:8" x14ac:dyDescent="0.2">
      <c r="B97" s="19" t="s">
        <v>176</v>
      </c>
      <c r="C97" s="100">
        <v>13.1</v>
      </c>
      <c r="D97" s="101">
        <v>12</v>
      </c>
      <c r="E97" s="119">
        <v>0.09</v>
      </c>
      <c r="F97" s="100">
        <v>38.9</v>
      </c>
      <c r="G97" s="101">
        <v>38.1</v>
      </c>
      <c r="H97" s="119">
        <v>0.02</v>
      </c>
    </row>
    <row r="98" spans="2:8" x14ac:dyDescent="0.2">
      <c r="B98" s="33" t="s">
        <v>146</v>
      </c>
      <c r="C98" s="102">
        <v>-3.3</v>
      </c>
      <c r="D98" s="103">
        <v>-3</v>
      </c>
      <c r="E98" s="161">
        <v>0.09</v>
      </c>
      <c r="F98" s="102">
        <v>-9.6999999999999993</v>
      </c>
      <c r="G98" s="103">
        <v>-9.5</v>
      </c>
      <c r="H98" s="161">
        <v>0.02</v>
      </c>
    </row>
    <row r="99" spans="2:8" ht="13.5" thickBot="1" x14ac:dyDescent="0.25">
      <c r="B99" s="9" t="s">
        <v>147</v>
      </c>
      <c r="C99" s="124">
        <v>11.600000000000001</v>
      </c>
      <c r="D99" s="125">
        <v>14.7</v>
      </c>
      <c r="E99" s="162">
        <v>-0.21</v>
      </c>
      <c r="F99" s="124">
        <v>26.5</v>
      </c>
      <c r="G99" s="125">
        <v>50.6</v>
      </c>
      <c r="H99" s="162">
        <v>-0.48</v>
      </c>
    </row>
    <row r="100" spans="2:8" x14ac:dyDescent="0.2">
      <c r="B100" s="39"/>
      <c r="C100" s="163"/>
      <c r="D100" s="164"/>
      <c r="E100" s="165"/>
      <c r="F100" s="163"/>
      <c r="G100" s="164"/>
      <c r="H100" s="165"/>
    </row>
    <row r="101" spans="2:8" ht="13.5" thickBot="1" x14ac:dyDescent="0.25">
      <c r="B101" s="35" t="s">
        <v>148</v>
      </c>
      <c r="C101" s="166">
        <v>0.05</v>
      </c>
      <c r="D101" s="167">
        <v>7.0000000000000007E-2</v>
      </c>
      <c r="E101" s="168">
        <v>-0.25</v>
      </c>
      <c r="F101" s="166">
        <v>0.11</v>
      </c>
      <c r="G101" s="169">
        <v>0.23</v>
      </c>
      <c r="H101" s="37">
        <v>-0.49</v>
      </c>
    </row>
    <row r="102" spans="2:8" ht="14.25" customHeight="1" x14ac:dyDescent="0.2">
      <c r="B102" s="157" t="s">
        <v>138</v>
      </c>
      <c r="C102" s="153"/>
      <c r="D102" s="153"/>
      <c r="E102" s="153"/>
      <c r="F102" s="154"/>
      <c r="G102" s="154"/>
    </row>
  </sheetData>
  <mergeCells count="3">
    <mergeCell ref="D64:E64"/>
    <mergeCell ref="G64:H64"/>
    <mergeCell ref="B73:H73"/>
  </mergeCell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62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8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5" t="s">
        <v>28</v>
      </c>
      <c r="C2" s="1"/>
      <c r="D2" s="1"/>
      <c r="E2" s="1"/>
      <c r="F2" s="1"/>
    </row>
    <row r="3" spans="2:7" x14ac:dyDescent="0.2">
      <c r="B3" s="14" t="s">
        <v>177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3" t="s">
        <v>174</v>
      </c>
      <c r="C5" s="128" t="s">
        <v>186</v>
      </c>
      <c r="D5" s="31" t="s">
        <v>187</v>
      </c>
      <c r="E5" s="128" t="s">
        <v>188</v>
      </c>
      <c r="F5" s="31" t="s">
        <v>189</v>
      </c>
      <c r="G5"/>
    </row>
    <row r="6" spans="2:7" x14ac:dyDescent="0.2">
      <c r="B6" s="39" t="s">
        <v>15</v>
      </c>
      <c r="C6" s="41">
        <v>254231</v>
      </c>
      <c r="D6" s="40">
        <v>234564</v>
      </c>
      <c r="E6" s="41">
        <v>724119</v>
      </c>
      <c r="F6" s="42">
        <v>691893</v>
      </c>
    </row>
    <row r="7" spans="2:7" x14ac:dyDescent="0.2">
      <c r="B7" s="33" t="s">
        <v>92</v>
      </c>
      <c r="C7" s="18">
        <v>119161</v>
      </c>
      <c r="D7" s="17">
        <v>101271</v>
      </c>
      <c r="E7" s="18">
        <v>344557</v>
      </c>
      <c r="F7" s="43">
        <v>301449</v>
      </c>
    </row>
    <row r="8" spans="2:7" ht="13.5" thickBot="1" x14ac:dyDescent="0.25">
      <c r="B8" s="9" t="s">
        <v>0</v>
      </c>
      <c r="C8" s="11">
        <v>135070</v>
      </c>
      <c r="D8" s="10">
        <v>133293</v>
      </c>
      <c r="E8" s="11">
        <v>379562</v>
      </c>
      <c r="F8" s="44">
        <v>390444</v>
      </c>
    </row>
    <row r="9" spans="2:7" x14ac:dyDescent="0.2">
      <c r="B9" s="21"/>
      <c r="C9" s="23"/>
      <c r="D9" s="22"/>
      <c r="E9" s="23"/>
      <c r="F9" s="38"/>
    </row>
    <row r="10" spans="2:7" x14ac:dyDescent="0.2">
      <c r="B10" s="19" t="s">
        <v>1</v>
      </c>
      <c r="C10" s="23">
        <v>43275</v>
      </c>
      <c r="D10" s="22">
        <v>39052</v>
      </c>
      <c r="E10" s="23">
        <v>138636</v>
      </c>
      <c r="F10" s="38">
        <v>128456</v>
      </c>
    </row>
    <row r="11" spans="2:7" x14ac:dyDescent="0.2">
      <c r="B11" s="19" t="s">
        <v>2</v>
      </c>
      <c r="C11" s="23">
        <v>19589</v>
      </c>
      <c r="D11" s="22">
        <v>26227</v>
      </c>
      <c r="E11" s="23">
        <v>56755</v>
      </c>
      <c r="F11" s="38">
        <v>68522</v>
      </c>
    </row>
    <row r="12" spans="2:7" x14ac:dyDescent="0.2">
      <c r="B12" s="19" t="s">
        <v>3</v>
      </c>
      <c r="C12" s="23">
        <v>22616</v>
      </c>
      <c r="D12" s="22">
        <v>18993</v>
      </c>
      <c r="E12" s="23">
        <v>57661</v>
      </c>
      <c r="F12" s="38">
        <v>49790</v>
      </c>
    </row>
    <row r="13" spans="2:7" x14ac:dyDescent="0.2">
      <c r="B13" s="33" t="s">
        <v>4</v>
      </c>
      <c r="C13" s="18">
        <v>44703</v>
      </c>
      <c r="D13" s="17">
        <v>41178</v>
      </c>
      <c r="E13" s="18">
        <v>126113</v>
      </c>
      <c r="F13" s="17">
        <v>124090</v>
      </c>
    </row>
    <row r="14" spans="2:7" x14ac:dyDescent="0.2">
      <c r="B14" s="8" t="s">
        <v>5</v>
      </c>
      <c r="C14" s="13">
        <v>130183</v>
      </c>
      <c r="D14" s="12">
        <v>125450</v>
      </c>
      <c r="E14" s="13">
        <v>379165</v>
      </c>
      <c r="F14" s="12">
        <v>370858</v>
      </c>
    </row>
    <row r="15" spans="2:7" x14ac:dyDescent="0.2">
      <c r="B15" s="33"/>
      <c r="C15" s="18"/>
      <c r="D15" s="17"/>
      <c r="E15" s="18"/>
      <c r="F15" s="43"/>
    </row>
    <row r="16" spans="2:7" ht="13.5" thickBot="1" x14ac:dyDescent="0.25">
      <c r="B16" s="9" t="s">
        <v>6</v>
      </c>
      <c r="C16" s="11">
        <v>4887</v>
      </c>
      <c r="D16" s="10">
        <v>7843</v>
      </c>
      <c r="E16" s="11">
        <v>397</v>
      </c>
      <c r="F16" s="44">
        <v>19586</v>
      </c>
    </row>
    <row r="17" spans="2:6" x14ac:dyDescent="0.2">
      <c r="B17" s="21"/>
      <c r="C17" s="23"/>
      <c r="D17" s="22"/>
      <c r="E17" s="23"/>
      <c r="F17" s="38"/>
    </row>
    <row r="18" spans="2:6" x14ac:dyDescent="0.2">
      <c r="B18" s="19" t="s">
        <v>16</v>
      </c>
      <c r="C18" s="23">
        <v>-328</v>
      </c>
      <c r="D18" s="22">
        <v>-1017</v>
      </c>
      <c r="E18" s="23">
        <v>-755</v>
      </c>
      <c r="F18" s="38">
        <v>-2027</v>
      </c>
    </row>
    <row r="19" spans="2:6" x14ac:dyDescent="0.2">
      <c r="B19" s="19" t="s">
        <v>17</v>
      </c>
      <c r="C19" s="23">
        <v>-2633</v>
      </c>
      <c r="D19" s="22">
        <v>-657</v>
      </c>
      <c r="E19" s="23">
        <v>-4906</v>
      </c>
      <c r="F19" s="38">
        <v>-2139</v>
      </c>
    </row>
    <row r="20" spans="2:6" x14ac:dyDescent="0.2">
      <c r="B20" s="33" t="s">
        <v>18</v>
      </c>
      <c r="C20" s="18">
        <v>-210</v>
      </c>
      <c r="D20" s="17">
        <v>232</v>
      </c>
      <c r="E20" s="18">
        <v>3</v>
      </c>
      <c r="F20" s="43">
        <v>294</v>
      </c>
    </row>
    <row r="21" spans="2:6" ht="13.5" thickBot="1" x14ac:dyDescent="0.25">
      <c r="B21" s="9" t="s">
        <v>7</v>
      </c>
      <c r="C21" s="11">
        <v>1716</v>
      </c>
      <c r="D21" s="10">
        <v>6401</v>
      </c>
      <c r="E21" s="11">
        <v>-5261</v>
      </c>
      <c r="F21" s="44">
        <v>15714</v>
      </c>
    </row>
    <row r="22" spans="2:6" x14ac:dyDescent="0.2">
      <c r="B22" s="21"/>
      <c r="C22" s="23"/>
      <c r="D22" s="22"/>
      <c r="E22" s="23"/>
      <c r="F22" s="38"/>
    </row>
    <row r="23" spans="2:6" x14ac:dyDescent="0.2">
      <c r="B23" s="127" t="s">
        <v>198</v>
      </c>
      <c r="C23" s="18">
        <v>8</v>
      </c>
      <c r="D23" s="17">
        <v>-619</v>
      </c>
      <c r="E23" s="18">
        <v>2615</v>
      </c>
      <c r="F23" s="43">
        <v>6475</v>
      </c>
    </row>
    <row r="24" spans="2:6" ht="13.5" thickBot="1" x14ac:dyDescent="0.25">
      <c r="B24" s="9" t="s">
        <v>8</v>
      </c>
      <c r="C24" s="11">
        <v>1724</v>
      </c>
      <c r="D24" s="10">
        <v>5782</v>
      </c>
      <c r="E24" s="11">
        <v>-2646</v>
      </c>
      <c r="F24" s="44">
        <v>22189</v>
      </c>
    </row>
    <row r="25" spans="2:6" x14ac:dyDescent="0.2">
      <c r="B25" s="19" t="s">
        <v>19</v>
      </c>
      <c r="C25" s="23"/>
      <c r="D25" s="22"/>
      <c r="E25" s="23"/>
      <c r="F25" s="38"/>
    </row>
    <row r="26" spans="2:6" x14ac:dyDescent="0.2">
      <c r="B26" s="30" t="s">
        <v>21</v>
      </c>
      <c r="C26" s="23">
        <v>1812</v>
      </c>
      <c r="D26" s="22">
        <v>5741</v>
      </c>
      <c r="E26" s="23">
        <v>-2702</v>
      </c>
      <c r="F26" s="38">
        <v>22085</v>
      </c>
    </row>
    <row r="27" spans="2:6" x14ac:dyDescent="0.2">
      <c r="B27" s="33" t="s">
        <v>20</v>
      </c>
      <c r="C27" s="18">
        <v>-88</v>
      </c>
      <c r="D27" s="17">
        <v>41</v>
      </c>
      <c r="E27" s="18">
        <v>56</v>
      </c>
      <c r="F27" s="43">
        <v>104</v>
      </c>
    </row>
    <row r="28" spans="2:6" ht="13.5" thickBot="1" x14ac:dyDescent="0.25">
      <c r="B28" s="9" t="s">
        <v>8</v>
      </c>
      <c r="C28" s="11">
        <v>1724</v>
      </c>
      <c r="D28" s="10">
        <v>5782</v>
      </c>
      <c r="E28" s="11">
        <v>-2646</v>
      </c>
      <c r="F28" s="44">
        <v>22189</v>
      </c>
    </row>
    <row r="29" spans="2:6" x14ac:dyDescent="0.2">
      <c r="B29" s="21"/>
      <c r="C29" s="23"/>
      <c r="D29" s="22"/>
      <c r="E29" s="23"/>
      <c r="F29" s="38"/>
    </row>
    <row r="30" spans="2:6" x14ac:dyDescent="0.2">
      <c r="B30" s="52" t="s">
        <v>29</v>
      </c>
      <c r="C30" s="25">
        <v>229199</v>
      </c>
      <c r="D30" s="24">
        <v>222740</v>
      </c>
      <c r="E30" s="25">
        <v>226974</v>
      </c>
      <c r="F30" s="46">
        <v>222386</v>
      </c>
    </row>
    <row r="31" spans="2:6" x14ac:dyDescent="0.2">
      <c r="B31" s="52" t="s">
        <v>30</v>
      </c>
      <c r="C31" s="25">
        <v>236881</v>
      </c>
      <c r="D31" s="24">
        <v>225914</v>
      </c>
      <c r="E31" s="25">
        <v>231610</v>
      </c>
      <c r="F31" s="46">
        <v>224714</v>
      </c>
    </row>
    <row r="32" spans="2:6" x14ac:dyDescent="0.2">
      <c r="B32" s="49"/>
      <c r="C32" s="51"/>
      <c r="D32" s="50"/>
      <c r="E32" s="51"/>
      <c r="F32" s="116"/>
    </row>
    <row r="33" spans="2:6" x14ac:dyDescent="0.2">
      <c r="B33" s="8" t="s">
        <v>93</v>
      </c>
      <c r="C33" s="25"/>
      <c r="D33" s="24"/>
      <c r="E33" s="25"/>
      <c r="F33" s="46"/>
    </row>
    <row r="34" spans="2:6" x14ac:dyDescent="0.2">
      <c r="B34" s="53" t="s">
        <v>88</v>
      </c>
      <c r="C34" s="27">
        <v>0.01</v>
      </c>
      <c r="D34" s="26">
        <v>0.03</v>
      </c>
      <c r="E34" s="27">
        <v>-0.01</v>
      </c>
      <c r="F34" s="117">
        <v>0.1</v>
      </c>
    </row>
    <row r="35" spans="2:6" ht="13.5" thickBot="1" x14ac:dyDescent="0.25">
      <c r="B35" s="54" t="s">
        <v>89</v>
      </c>
      <c r="C35" s="29">
        <v>0.01</v>
      </c>
      <c r="D35" s="28">
        <v>0.03</v>
      </c>
      <c r="E35" s="29">
        <v>-0.01</v>
      </c>
      <c r="F35" s="118">
        <v>0.1</v>
      </c>
    </row>
    <row r="36" spans="2:6" x14ac:dyDescent="0.2">
      <c r="B36" s="1"/>
      <c r="C36" s="1"/>
      <c r="D36" s="1"/>
      <c r="E36" s="1"/>
      <c r="F36" s="1"/>
    </row>
    <row r="38" spans="2:6" x14ac:dyDescent="0.2">
      <c r="C38" s="8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9"/>
  <sheetViews>
    <sheetView showGridLines="0" zoomScale="70" zoomScaleNormal="70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5" t="s">
        <v>31</v>
      </c>
      <c r="C2" s="15"/>
      <c r="D2" s="15"/>
      <c r="E2" s="1"/>
      <c r="F2" s="1"/>
    </row>
    <row r="3" spans="2:6" x14ac:dyDescent="0.2">
      <c r="B3" s="14" t="s">
        <v>191</v>
      </c>
      <c r="C3" s="14"/>
      <c r="D3" s="14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4" customFormat="1" ht="30" customHeight="1" thickBot="1" x14ac:dyDescent="0.25">
      <c r="B5" s="73" t="s">
        <v>174</v>
      </c>
      <c r="C5" s="73"/>
      <c r="D5" s="73"/>
      <c r="E5" s="130" t="s">
        <v>190</v>
      </c>
      <c r="F5" s="131" t="s">
        <v>114</v>
      </c>
    </row>
    <row r="6" spans="2:6" x14ac:dyDescent="0.2">
      <c r="B6" s="184" t="s">
        <v>162</v>
      </c>
      <c r="C6" s="184"/>
      <c r="D6" s="184"/>
      <c r="E6" s="13"/>
      <c r="F6" s="45"/>
    </row>
    <row r="7" spans="2:6" x14ac:dyDescent="0.2">
      <c r="B7" s="126" t="s">
        <v>34</v>
      </c>
      <c r="C7" s="126"/>
      <c r="D7" s="126"/>
      <c r="E7" s="23">
        <v>381569</v>
      </c>
      <c r="F7" s="38">
        <v>381569</v>
      </c>
    </row>
    <row r="8" spans="2:6" x14ac:dyDescent="0.2">
      <c r="B8" s="126" t="s">
        <v>35</v>
      </c>
      <c r="C8" s="126"/>
      <c r="D8" s="126"/>
      <c r="E8" s="23">
        <v>813185</v>
      </c>
      <c r="F8" s="38">
        <v>800583</v>
      </c>
    </row>
    <row r="9" spans="2:6" x14ac:dyDescent="0.2">
      <c r="B9" s="126" t="s">
        <v>36</v>
      </c>
      <c r="C9" s="126"/>
      <c r="D9" s="126"/>
      <c r="E9" s="23">
        <v>37846</v>
      </c>
      <c r="F9" s="38">
        <v>30294</v>
      </c>
    </row>
    <row r="10" spans="2:6" x14ac:dyDescent="0.2">
      <c r="B10" s="126" t="s">
        <v>37</v>
      </c>
      <c r="C10" s="126"/>
      <c r="D10" s="126"/>
      <c r="E10" s="23">
        <v>29446</v>
      </c>
      <c r="F10" s="38">
        <v>18438</v>
      </c>
    </row>
    <row r="11" spans="2:6" x14ac:dyDescent="0.2">
      <c r="B11" s="127" t="s">
        <v>38</v>
      </c>
      <c r="C11" s="127"/>
      <c r="D11" s="127"/>
      <c r="E11" s="18">
        <v>3411</v>
      </c>
      <c r="F11" s="43">
        <v>3289</v>
      </c>
    </row>
    <row r="12" spans="2:6" ht="13.5" thickBot="1" x14ac:dyDescent="0.25">
      <c r="B12" s="132" t="s">
        <v>45</v>
      </c>
      <c r="C12" s="132"/>
      <c r="D12" s="132"/>
      <c r="E12" s="11">
        <v>1265457</v>
      </c>
      <c r="F12" s="44">
        <v>1234173</v>
      </c>
    </row>
    <row r="13" spans="2:6" x14ac:dyDescent="0.2">
      <c r="B13" s="185"/>
      <c r="C13" s="185"/>
      <c r="D13" s="185"/>
      <c r="E13" s="23"/>
      <c r="F13" s="38"/>
    </row>
    <row r="14" spans="2:6" x14ac:dyDescent="0.2">
      <c r="B14" s="185" t="s">
        <v>163</v>
      </c>
      <c r="C14" s="185"/>
      <c r="D14" s="185"/>
      <c r="E14" s="23"/>
      <c r="F14" s="38"/>
    </row>
    <row r="15" spans="2:6" x14ac:dyDescent="0.2">
      <c r="B15" s="126" t="s">
        <v>40</v>
      </c>
      <c r="C15" s="126"/>
      <c r="D15" s="126"/>
      <c r="E15" s="23">
        <v>53848</v>
      </c>
      <c r="F15" s="38">
        <v>46575</v>
      </c>
    </row>
    <row r="16" spans="2:6" x14ac:dyDescent="0.2">
      <c r="B16" s="126" t="s">
        <v>41</v>
      </c>
      <c r="C16" s="126"/>
      <c r="D16" s="126"/>
      <c r="E16" s="23">
        <v>165563</v>
      </c>
      <c r="F16" s="38">
        <v>133266</v>
      </c>
    </row>
    <row r="17" spans="2:6" x14ac:dyDescent="0.2">
      <c r="B17" s="126" t="s">
        <v>42</v>
      </c>
      <c r="C17" s="126"/>
      <c r="D17" s="126"/>
      <c r="E17" s="23">
        <v>33903</v>
      </c>
      <c r="F17" s="38">
        <v>33198</v>
      </c>
    </row>
    <row r="18" spans="2:6" x14ac:dyDescent="0.2">
      <c r="B18" s="126" t="s">
        <v>43</v>
      </c>
      <c r="C18" s="126"/>
      <c r="D18" s="126"/>
      <c r="E18" s="23">
        <v>554</v>
      </c>
      <c r="F18" s="38">
        <v>1186</v>
      </c>
    </row>
    <row r="19" spans="2:6" x14ac:dyDescent="0.2">
      <c r="B19" s="127" t="s">
        <v>44</v>
      </c>
      <c r="C19" s="127"/>
      <c r="D19" s="127"/>
      <c r="E19" s="18">
        <v>124427</v>
      </c>
      <c r="F19" s="43">
        <v>152949</v>
      </c>
    </row>
    <row r="20" spans="2:6" ht="13.5" thickBot="1" x14ac:dyDescent="0.25">
      <c r="B20" s="132" t="s">
        <v>46</v>
      </c>
      <c r="C20" s="132"/>
      <c r="D20" s="132"/>
      <c r="E20" s="11">
        <v>378295</v>
      </c>
      <c r="F20" s="44">
        <v>367174</v>
      </c>
    </row>
    <row r="21" spans="2:6" x14ac:dyDescent="0.2">
      <c r="B21" s="185"/>
      <c r="C21" s="185"/>
      <c r="D21" s="185"/>
      <c r="E21" s="23"/>
      <c r="F21" s="38"/>
    </row>
    <row r="22" spans="2:6" x14ac:dyDescent="0.2">
      <c r="B22" s="186" t="s">
        <v>47</v>
      </c>
      <c r="C22" s="186"/>
      <c r="D22" s="186"/>
      <c r="E22" s="47">
        <v>1643752</v>
      </c>
      <c r="F22" s="48">
        <v>1601347</v>
      </c>
    </row>
    <row r="23" spans="2:6" x14ac:dyDescent="0.2">
      <c r="B23" s="185"/>
      <c r="C23" s="185"/>
      <c r="D23" s="185"/>
      <c r="E23" s="23"/>
      <c r="F23" s="38"/>
    </row>
    <row r="24" spans="2:6" x14ac:dyDescent="0.2">
      <c r="B24" s="185" t="s">
        <v>164</v>
      </c>
      <c r="C24" s="185"/>
      <c r="D24" s="185"/>
      <c r="E24" s="23"/>
      <c r="F24" s="38"/>
    </row>
    <row r="25" spans="2:6" x14ac:dyDescent="0.2">
      <c r="B25" s="126" t="s">
        <v>49</v>
      </c>
      <c r="C25" s="126"/>
      <c r="D25" s="126"/>
      <c r="E25" s="23">
        <v>45914</v>
      </c>
      <c r="F25" s="38">
        <v>44714</v>
      </c>
    </row>
    <row r="26" spans="2:6" x14ac:dyDescent="0.2">
      <c r="B26" s="126" t="s">
        <v>50</v>
      </c>
      <c r="C26" s="126"/>
      <c r="D26" s="126"/>
      <c r="E26" s="23">
        <v>1029141</v>
      </c>
      <c r="F26" s="38">
        <v>986683</v>
      </c>
    </row>
    <row r="27" spans="2:6" x14ac:dyDescent="0.2">
      <c r="B27" s="177" t="s">
        <v>51</v>
      </c>
      <c r="C27" s="177"/>
      <c r="D27" s="177"/>
      <c r="E27" s="25">
        <v>226451</v>
      </c>
      <c r="F27" s="46">
        <v>202289</v>
      </c>
    </row>
    <row r="28" spans="2:6" x14ac:dyDescent="0.2">
      <c r="B28" s="127" t="s">
        <v>52</v>
      </c>
      <c r="C28" s="127"/>
      <c r="D28" s="127"/>
      <c r="E28" s="18">
        <v>-364060</v>
      </c>
      <c r="F28" s="43">
        <v>-335163</v>
      </c>
    </row>
    <row r="29" spans="2:6" x14ac:dyDescent="0.2">
      <c r="B29" s="185" t="s">
        <v>54</v>
      </c>
      <c r="C29" s="185"/>
      <c r="D29" s="185"/>
      <c r="E29" s="56">
        <v>937446</v>
      </c>
      <c r="F29" s="57">
        <v>898523</v>
      </c>
    </row>
    <row r="30" spans="2:6" x14ac:dyDescent="0.2">
      <c r="B30" s="127" t="s">
        <v>53</v>
      </c>
      <c r="C30" s="127"/>
      <c r="D30" s="127"/>
      <c r="E30" s="18">
        <v>1846</v>
      </c>
      <c r="F30" s="43">
        <v>2073</v>
      </c>
    </row>
    <row r="31" spans="2:6" ht="13.5" thickBot="1" x14ac:dyDescent="0.25">
      <c r="B31" s="132" t="s">
        <v>55</v>
      </c>
      <c r="C31" s="132"/>
      <c r="D31" s="132"/>
      <c r="E31" s="11">
        <v>939292</v>
      </c>
      <c r="F31" s="44">
        <v>900596</v>
      </c>
    </row>
    <row r="32" spans="2:6" x14ac:dyDescent="0.2">
      <c r="B32" s="185"/>
      <c r="C32" s="185"/>
      <c r="D32" s="185"/>
      <c r="E32" s="23"/>
      <c r="F32" s="38"/>
    </row>
    <row r="33" spans="2:6" x14ac:dyDescent="0.2">
      <c r="B33" s="185" t="s">
        <v>165</v>
      </c>
      <c r="C33" s="185"/>
      <c r="D33" s="185"/>
      <c r="E33" s="23"/>
      <c r="F33" s="38"/>
    </row>
    <row r="34" spans="2:6" x14ac:dyDescent="0.2">
      <c r="B34" s="126" t="s">
        <v>56</v>
      </c>
      <c r="C34" s="126"/>
      <c r="D34" s="126"/>
      <c r="E34" s="23">
        <v>29171</v>
      </c>
      <c r="F34" s="38">
        <v>48925</v>
      </c>
    </row>
    <row r="35" spans="2:6" x14ac:dyDescent="0.2">
      <c r="B35" s="126" t="s">
        <v>57</v>
      </c>
      <c r="C35" s="126"/>
      <c r="D35" s="126"/>
      <c r="E35" s="23">
        <v>159206</v>
      </c>
      <c r="F35" s="38">
        <v>166551</v>
      </c>
    </row>
    <row r="36" spans="2:6" x14ac:dyDescent="0.2">
      <c r="B36" s="126" t="s">
        <v>58</v>
      </c>
      <c r="C36" s="126"/>
      <c r="D36" s="126"/>
      <c r="E36" s="23">
        <v>46608</v>
      </c>
      <c r="F36" s="38">
        <v>48496</v>
      </c>
    </row>
    <row r="37" spans="2:6" x14ac:dyDescent="0.2">
      <c r="B37" s="127" t="s">
        <v>59</v>
      </c>
      <c r="C37" s="127"/>
      <c r="D37" s="127"/>
      <c r="E37" s="18">
        <v>81552</v>
      </c>
      <c r="F37" s="43">
        <v>54963</v>
      </c>
    </row>
    <row r="38" spans="2:6" ht="13.5" thickBot="1" x14ac:dyDescent="0.25">
      <c r="B38" s="132" t="s">
        <v>60</v>
      </c>
      <c r="C38" s="132"/>
      <c r="D38" s="132"/>
      <c r="E38" s="11">
        <v>316537</v>
      </c>
      <c r="F38" s="44">
        <v>318935</v>
      </c>
    </row>
    <row r="39" spans="2:6" x14ac:dyDescent="0.2">
      <c r="B39" s="185"/>
      <c r="C39" s="185"/>
      <c r="D39" s="185"/>
      <c r="E39" s="23"/>
      <c r="F39" s="38"/>
    </row>
    <row r="40" spans="2:6" x14ac:dyDescent="0.2">
      <c r="B40" s="185" t="s">
        <v>166</v>
      </c>
      <c r="C40" s="185"/>
      <c r="D40" s="185"/>
      <c r="E40" s="23"/>
      <c r="F40" s="38"/>
    </row>
    <row r="41" spans="2:6" x14ac:dyDescent="0.2">
      <c r="B41" s="126" t="s">
        <v>61</v>
      </c>
      <c r="C41" s="126"/>
      <c r="D41" s="126"/>
      <c r="E41" s="23">
        <v>109077</v>
      </c>
      <c r="F41" s="38">
        <v>88218</v>
      </c>
    </row>
    <row r="42" spans="2:6" x14ac:dyDescent="0.2">
      <c r="B42" s="126" t="s">
        <v>62</v>
      </c>
      <c r="C42" s="126"/>
      <c r="D42" s="126"/>
      <c r="E42" s="23">
        <v>20268</v>
      </c>
      <c r="F42" s="38">
        <v>18113</v>
      </c>
    </row>
    <row r="43" spans="2:6" x14ac:dyDescent="0.2">
      <c r="B43" s="126" t="s">
        <v>58</v>
      </c>
      <c r="C43" s="126"/>
      <c r="D43" s="126"/>
      <c r="E43" s="23">
        <v>25100</v>
      </c>
      <c r="F43" s="38">
        <v>34074</v>
      </c>
    </row>
    <row r="44" spans="2:6" x14ac:dyDescent="0.2">
      <c r="B44" s="126" t="s">
        <v>59</v>
      </c>
      <c r="C44" s="126"/>
      <c r="D44" s="126"/>
      <c r="E44" s="23">
        <v>108786</v>
      </c>
      <c r="F44" s="38">
        <v>90717</v>
      </c>
    </row>
    <row r="45" spans="2:6" x14ac:dyDescent="0.2">
      <c r="B45" s="127" t="s">
        <v>110</v>
      </c>
      <c r="C45" s="127"/>
      <c r="D45" s="127"/>
      <c r="E45" s="18">
        <v>124692</v>
      </c>
      <c r="F45" s="43">
        <v>150694</v>
      </c>
    </row>
    <row r="46" spans="2:6" ht="13.5" thickBot="1" x14ac:dyDescent="0.25">
      <c r="B46" s="132" t="s">
        <v>63</v>
      </c>
      <c r="C46" s="132"/>
      <c r="D46" s="132"/>
      <c r="E46" s="11">
        <v>387923</v>
      </c>
      <c r="F46" s="44">
        <v>381816</v>
      </c>
    </row>
    <row r="47" spans="2:6" x14ac:dyDescent="0.2">
      <c r="B47" s="185"/>
      <c r="C47" s="185"/>
      <c r="D47" s="185"/>
      <c r="E47" s="23"/>
      <c r="F47" s="38"/>
    </row>
    <row r="48" spans="2:6" x14ac:dyDescent="0.2">
      <c r="B48" s="186" t="s">
        <v>64</v>
      </c>
      <c r="C48" s="186"/>
      <c r="D48" s="186"/>
      <c r="E48" s="47">
        <v>1643752</v>
      </c>
      <c r="F48" s="48">
        <v>1601347</v>
      </c>
    </row>
    <row r="49" spans="2:6" x14ac:dyDescent="0.2">
      <c r="B49" s="1"/>
      <c r="C49" s="1"/>
      <c r="D49" s="1"/>
      <c r="E49" s="1"/>
      <c r="F49" s="1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39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65</v>
      </c>
      <c r="C2" s="1"/>
      <c r="D2" s="1"/>
      <c r="E2" s="1"/>
      <c r="F2" s="1"/>
      <c r="G2" s="1"/>
      <c r="H2" s="1"/>
    </row>
    <row r="3" spans="2:9" x14ac:dyDescent="0.2">
      <c r="B3" s="14" t="s">
        <v>177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30" customHeight="1" thickBot="1" x14ac:dyDescent="0.25">
      <c r="B5" s="73" t="s">
        <v>174</v>
      </c>
      <c r="C5" s="5"/>
      <c r="D5" s="5"/>
      <c r="E5" s="128" t="s">
        <v>186</v>
      </c>
      <c r="F5" s="31" t="s">
        <v>192</v>
      </c>
      <c r="G5" s="128" t="s">
        <v>188</v>
      </c>
      <c r="H5" s="129" t="s">
        <v>193</v>
      </c>
      <c r="I5"/>
    </row>
    <row r="6" spans="2:9" x14ac:dyDescent="0.2">
      <c r="B6" s="194" t="s">
        <v>66</v>
      </c>
      <c r="C6" s="195"/>
      <c r="D6" s="195"/>
      <c r="E6" s="196">
        <v>4887</v>
      </c>
      <c r="F6" s="195">
        <v>7843</v>
      </c>
      <c r="G6" s="23">
        <v>397</v>
      </c>
      <c r="H6" s="38">
        <v>19586</v>
      </c>
    </row>
    <row r="7" spans="2:9" x14ac:dyDescent="0.2">
      <c r="B7" s="194"/>
      <c r="C7" s="195"/>
      <c r="D7" s="195"/>
      <c r="E7" s="196"/>
      <c r="F7" s="195"/>
      <c r="G7" s="23"/>
      <c r="H7" s="38"/>
    </row>
    <row r="8" spans="2:9" x14ac:dyDescent="0.2">
      <c r="B8" s="214" t="s">
        <v>199</v>
      </c>
      <c r="C8" s="195"/>
      <c r="D8" s="195"/>
      <c r="E8" s="196">
        <v>-6586</v>
      </c>
      <c r="F8" s="195">
        <v>150</v>
      </c>
      <c r="G8" s="23">
        <v>-2463</v>
      </c>
      <c r="H8" s="38">
        <v>497</v>
      </c>
    </row>
    <row r="9" spans="2:9" x14ac:dyDescent="0.2">
      <c r="B9" s="194" t="s">
        <v>67</v>
      </c>
      <c r="C9" s="195"/>
      <c r="D9" s="195"/>
      <c r="E9" s="196">
        <v>27805</v>
      </c>
      <c r="F9" s="195">
        <v>33158</v>
      </c>
      <c r="G9" s="23">
        <v>81560</v>
      </c>
      <c r="H9" s="38">
        <v>88014</v>
      </c>
    </row>
    <row r="10" spans="2:9" x14ac:dyDescent="0.2">
      <c r="B10" s="194" t="s">
        <v>68</v>
      </c>
      <c r="C10" s="195"/>
      <c r="D10" s="195"/>
      <c r="E10" s="196">
        <v>-1250</v>
      </c>
      <c r="F10" s="195">
        <v>-5212</v>
      </c>
      <c r="G10" s="23">
        <v>-6075</v>
      </c>
      <c r="H10" s="38">
        <v>203</v>
      </c>
    </row>
    <row r="11" spans="2:9" x14ac:dyDescent="0.2">
      <c r="B11" s="194" t="s">
        <v>69</v>
      </c>
      <c r="C11" s="195"/>
      <c r="D11" s="195"/>
      <c r="E11" s="196">
        <v>672</v>
      </c>
      <c r="F11" s="195">
        <v>1463</v>
      </c>
      <c r="G11" s="23">
        <v>2742</v>
      </c>
      <c r="H11" s="38">
        <v>2849</v>
      </c>
    </row>
    <row r="12" spans="2:9" x14ac:dyDescent="0.2">
      <c r="B12" s="194" t="s">
        <v>70</v>
      </c>
      <c r="C12" s="195"/>
      <c r="D12" s="195"/>
      <c r="E12" s="196"/>
      <c r="F12" s="195"/>
      <c r="G12" s="23"/>
      <c r="H12" s="38"/>
    </row>
    <row r="13" spans="2:9" x14ac:dyDescent="0.2">
      <c r="B13" s="197" t="s">
        <v>71</v>
      </c>
      <c r="C13" s="195"/>
      <c r="D13" s="195"/>
      <c r="E13" s="196">
        <v>-5776</v>
      </c>
      <c r="F13" s="195">
        <v>-13570</v>
      </c>
      <c r="G13" s="23">
        <v>-6500</v>
      </c>
      <c r="H13" s="38">
        <v>-11148</v>
      </c>
    </row>
    <row r="14" spans="2:9" x14ac:dyDescent="0.2">
      <c r="B14" s="197" t="s">
        <v>72</v>
      </c>
      <c r="C14" s="195"/>
      <c r="D14" s="195"/>
      <c r="E14" s="196">
        <v>-3838</v>
      </c>
      <c r="F14" s="195">
        <v>11687</v>
      </c>
      <c r="G14" s="23">
        <v>-43065</v>
      </c>
      <c r="H14" s="38">
        <v>-15166</v>
      </c>
    </row>
    <row r="15" spans="2:9" ht="14.25" x14ac:dyDescent="0.2">
      <c r="B15" s="198" t="s">
        <v>103</v>
      </c>
      <c r="C15" s="199"/>
      <c r="D15" s="199"/>
      <c r="E15" s="200">
        <v>33021</v>
      </c>
      <c r="F15" s="201">
        <v>35443</v>
      </c>
      <c r="G15" s="18">
        <v>38532</v>
      </c>
      <c r="H15" s="43">
        <v>11778</v>
      </c>
    </row>
    <row r="16" spans="2:9" ht="13.5" thickBot="1" x14ac:dyDescent="0.25">
      <c r="B16" s="202" t="s">
        <v>75</v>
      </c>
      <c r="C16" s="203"/>
      <c r="D16" s="203"/>
      <c r="E16" s="204">
        <v>48935</v>
      </c>
      <c r="F16" s="203">
        <v>70962</v>
      </c>
      <c r="G16" s="11">
        <v>65128</v>
      </c>
      <c r="H16" s="44">
        <v>96613</v>
      </c>
    </row>
    <row r="17" spans="2:8" x14ac:dyDescent="0.2">
      <c r="B17" s="205"/>
      <c r="C17" s="195"/>
      <c r="D17" s="195"/>
      <c r="E17" s="196"/>
      <c r="F17" s="195"/>
      <c r="G17" s="23"/>
      <c r="H17" s="38"/>
    </row>
    <row r="18" spans="2:8" x14ac:dyDescent="0.2">
      <c r="B18" s="194" t="s">
        <v>73</v>
      </c>
      <c r="C18" s="195"/>
      <c r="D18" s="195"/>
      <c r="E18" s="196">
        <v>103</v>
      </c>
      <c r="F18" s="195">
        <v>145</v>
      </c>
      <c r="G18" s="23">
        <v>392</v>
      </c>
      <c r="H18" s="38">
        <v>1309</v>
      </c>
    </row>
    <row r="19" spans="2:8" x14ac:dyDescent="0.2">
      <c r="B19" s="194" t="s">
        <v>113</v>
      </c>
      <c r="C19" s="195"/>
      <c r="D19" s="195"/>
      <c r="E19" s="196">
        <v>-347</v>
      </c>
      <c r="F19" s="195">
        <v>-628</v>
      </c>
      <c r="G19" s="23">
        <v>-901</v>
      </c>
      <c r="H19" s="38">
        <v>-2347</v>
      </c>
    </row>
    <row r="20" spans="2:8" x14ac:dyDescent="0.2">
      <c r="B20" s="206" t="s">
        <v>167</v>
      </c>
      <c r="C20" s="199"/>
      <c r="D20" s="199"/>
      <c r="E20" s="200">
        <v>-2031</v>
      </c>
      <c r="F20" s="201">
        <v>-2834</v>
      </c>
      <c r="G20" s="18">
        <v>-3399</v>
      </c>
      <c r="H20" s="43">
        <v>-9325</v>
      </c>
    </row>
    <row r="21" spans="2:8" ht="13.5" thickBot="1" x14ac:dyDescent="0.25">
      <c r="B21" s="202" t="s">
        <v>74</v>
      </c>
      <c r="C21" s="203"/>
      <c r="D21" s="203"/>
      <c r="E21" s="204">
        <v>46660</v>
      </c>
      <c r="F21" s="203">
        <v>67645</v>
      </c>
      <c r="G21" s="11">
        <v>61220</v>
      </c>
      <c r="H21" s="44">
        <v>86250</v>
      </c>
    </row>
    <row r="22" spans="2:8" x14ac:dyDescent="0.2">
      <c r="B22" s="205"/>
      <c r="C22" s="195"/>
      <c r="D22" s="195"/>
      <c r="E22" s="196"/>
      <c r="F22" s="195"/>
      <c r="G22" s="23"/>
      <c r="H22" s="38"/>
    </row>
    <row r="23" spans="2:8" x14ac:dyDescent="0.2">
      <c r="B23" s="194" t="s">
        <v>76</v>
      </c>
      <c r="C23" s="195"/>
      <c r="D23" s="195"/>
      <c r="E23" s="196">
        <v>-23369</v>
      </c>
      <c r="F23" s="195">
        <v>-17019</v>
      </c>
      <c r="G23" s="23">
        <v>-64280</v>
      </c>
      <c r="H23" s="38">
        <v>-60676</v>
      </c>
    </row>
    <row r="24" spans="2:8" x14ac:dyDescent="0.2">
      <c r="B24" s="194" t="s">
        <v>77</v>
      </c>
      <c r="C24" s="195"/>
      <c r="D24" s="195"/>
      <c r="E24" s="196">
        <v>-7371</v>
      </c>
      <c r="F24" s="195">
        <v>-4723</v>
      </c>
      <c r="G24" s="23">
        <v>-17559</v>
      </c>
      <c r="H24" s="38">
        <v>-11972</v>
      </c>
    </row>
    <row r="25" spans="2:8" x14ac:dyDescent="0.2">
      <c r="B25" s="194" t="s">
        <v>109</v>
      </c>
      <c r="C25" s="195"/>
      <c r="D25" s="195"/>
      <c r="E25" s="196">
        <v>-500</v>
      </c>
      <c r="F25" s="195">
        <v>0</v>
      </c>
      <c r="G25" s="23">
        <v>-17461</v>
      </c>
      <c r="H25" s="38">
        <v>0</v>
      </c>
    </row>
    <row r="26" spans="2:8" x14ac:dyDescent="0.2">
      <c r="B26" s="214" t="s">
        <v>195</v>
      </c>
      <c r="C26" s="195"/>
      <c r="D26" s="195"/>
      <c r="E26" s="196">
        <v>105</v>
      </c>
      <c r="F26" s="195">
        <v>0</v>
      </c>
      <c r="G26" s="23">
        <v>105</v>
      </c>
      <c r="H26" s="38">
        <v>0</v>
      </c>
    </row>
    <row r="27" spans="2:8" ht="13.5" thickBot="1" x14ac:dyDescent="0.25">
      <c r="B27" s="202" t="s">
        <v>95</v>
      </c>
      <c r="C27" s="203"/>
      <c r="D27" s="203"/>
      <c r="E27" s="204">
        <v>-31135</v>
      </c>
      <c r="F27" s="203">
        <v>-21742</v>
      </c>
      <c r="G27" s="11">
        <v>-99195</v>
      </c>
      <c r="H27" s="44">
        <v>-72648</v>
      </c>
    </row>
    <row r="28" spans="2:8" x14ac:dyDescent="0.2">
      <c r="B28" s="205"/>
      <c r="C28" s="195"/>
      <c r="D28" s="195"/>
      <c r="E28" s="196"/>
      <c r="F28" s="195"/>
      <c r="G28" s="23"/>
      <c r="H28" s="38"/>
    </row>
    <row r="29" spans="2:8" x14ac:dyDescent="0.2">
      <c r="B29" s="214" t="s">
        <v>170</v>
      </c>
      <c r="C29" s="195"/>
      <c r="D29" s="195"/>
      <c r="E29" s="196">
        <v>-15000</v>
      </c>
      <c r="F29" s="195">
        <v>0</v>
      </c>
      <c r="G29" s="23">
        <v>-20000</v>
      </c>
      <c r="H29" s="38">
        <v>0</v>
      </c>
    </row>
    <row r="30" spans="2:8" x14ac:dyDescent="0.2">
      <c r="B30" s="194" t="s">
        <v>169</v>
      </c>
      <c r="C30" s="195"/>
      <c r="D30" s="195"/>
      <c r="E30" s="196">
        <v>0</v>
      </c>
      <c r="F30" s="195">
        <v>0</v>
      </c>
      <c r="G30" s="23">
        <v>-126</v>
      </c>
      <c r="H30" s="38">
        <v>0</v>
      </c>
    </row>
    <row r="31" spans="2:8" x14ac:dyDescent="0.2">
      <c r="B31" s="206" t="s">
        <v>78</v>
      </c>
      <c r="C31" s="199"/>
      <c r="D31" s="199"/>
      <c r="E31" s="200">
        <v>3035</v>
      </c>
      <c r="F31" s="201">
        <v>5366</v>
      </c>
      <c r="G31" s="18">
        <v>29913</v>
      </c>
      <c r="H31" s="43">
        <v>5818</v>
      </c>
    </row>
    <row r="32" spans="2:8" ht="13.5" thickBot="1" x14ac:dyDescent="0.25">
      <c r="B32" s="202" t="s">
        <v>96</v>
      </c>
      <c r="C32" s="203"/>
      <c r="D32" s="203"/>
      <c r="E32" s="204">
        <v>-11965</v>
      </c>
      <c r="F32" s="203">
        <v>5366</v>
      </c>
      <c r="G32" s="11">
        <v>9787</v>
      </c>
      <c r="H32" s="44">
        <v>5818</v>
      </c>
    </row>
    <row r="33" spans="2:8" x14ac:dyDescent="0.2">
      <c r="B33" s="205"/>
      <c r="C33" s="195"/>
      <c r="D33" s="195"/>
      <c r="E33" s="196"/>
      <c r="F33" s="195"/>
      <c r="G33" s="23"/>
      <c r="H33" s="38"/>
    </row>
    <row r="34" spans="2:8" x14ac:dyDescent="0.2">
      <c r="B34" s="207" t="s">
        <v>168</v>
      </c>
      <c r="C34" s="208"/>
      <c r="D34" s="208"/>
      <c r="E34" s="209">
        <v>3560</v>
      </c>
      <c r="F34" s="210">
        <v>51269</v>
      </c>
      <c r="G34" s="13">
        <v>-28188</v>
      </c>
      <c r="H34" s="45">
        <v>19420</v>
      </c>
    </row>
    <row r="35" spans="2:8" x14ac:dyDescent="0.2">
      <c r="B35" s="211" t="s">
        <v>111</v>
      </c>
      <c r="C35" s="208"/>
      <c r="D35" s="208"/>
      <c r="E35" s="212">
        <v>121627</v>
      </c>
      <c r="F35" s="213">
        <v>226324</v>
      </c>
      <c r="G35" s="25">
        <v>152949</v>
      </c>
      <c r="H35" s="46">
        <v>257785</v>
      </c>
    </row>
    <row r="36" spans="2:8" x14ac:dyDescent="0.2">
      <c r="B36" s="206" t="s">
        <v>91</v>
      </c>
      <c r="C36" s="199"/>
      <c r="D36" s="199"/>
      <c r="E36" s="200">
        <v>-760</v>
      </c>
      <c r="F36" s="201">
        <v>1028</v>
      </c>
      <c r="G36" s="18">
        <v>-334</v>
      </c>
      <c r="H36" s="43">
        <v>1416</v>
      </c>
    </row>
    <row r="37" spans="2:8" ht="13.5" thickBot="1" x14ac:dyDescent="0.25">
      <c r="B37" s="202" t="s">
        <v>79</v>
      </c>
      <c r="C37" s="203"/>
      <c r="D37" s="203"/>
      <c r="E37" s="204">
        <v>124427.067</v>
      </c>
      <c r="F37" s="203">
        <v>278621</v>
      </c>
      <c r="G37" s="11">
        <v>124427.067</v>
      </c>
      <c r="H37" s="44">
        <v>278621</v>
      </c>
    </row>
    <row r="38" spans="2:8" x14ac:dyDescent="0.2">
      <c r="B38" s="52"/>
      <c r="C38" s="50"/>
    </row>
    <row r="39" spans="2:8" ht="14.25" x14ac:dyDescent="0.2">
      <c r="B39" s="3" t="s">
        <v>94</v>
      </c>
      <c r="C39" s="1"/>
      <c r="D39" s="1"/>
      <c r="E39" s="1"/>
      <c r="F39" s="1"/>
      <c r="G39" s="1"/>
      <c r="H39" s="1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7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5" t="s">
        <v>28</v>
      </c>
      <c r="C2" s="1"/>
      <c r="D2" s="1"/>
      <c r="E2" s="1"/>
      <c r="F2" s="1"/>
      <c r="G2" s="1"/>
      <c r="H2" s="1"/>
    </row>
    <row r="3" spans="1:12" x14ac:dyDescent="0.2">
      <c r="B3" s="14" t="s">
        <v>107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4" customFormat="1" ht="24.75" customHeight="1" thickBot="1" x14ac:dyDescent="0.25">
      <c r="A5"/>
      <c r="B5" s="73" t="s">
        <v>174</v>
      </c>
      <c r="C5" s="5" t="s">
        <v>104</v>
      </c>
      <c r="D5" s="5" t="s">
        <v>117</v>
      </c>
      <c r="E5" s="5" t="s">
        <v>118</v>
      </c>
      <c r="F5" s="5" t="s">
        <v>119</v>
      </c>
      <c r="G5" s="5" t="s">
        <v>194</v>
      </c>
      <c r="H5" s="6" t="s">
        <v>178</v>
      </c>
      <c r="J5" s="115" t="s">
        <v>179</v>
      </c>
      <c r="L5" s="88" t="s">
        <v>120</v>
      </c>
    </row>
    <row r="6" spans="1:12" x14ac:dyDescent="0.2">
      <c r="B6" s="39" t="s">
        <v>15</v>
      </c>
      <c r="C6" s="40">
        <v>251951</v>
      </c>
      <c r="D6" s="40">
        <v>234564</v>
      </c>
      <c r="E6" s="40">
        <v>258399</v>
      </c>
      <c r="F6" s="40">
        <v>205275</v>
      </c>
      <c r="G6" s="40">
        <v>264613</v>
      </c>
      <c r="H6" s="41">
        <f>'2. Cons Stat of Income'!C6</f>
        <v>254231</v>
      </c>
      <c r="J6" s="42">
        <f>'2. Cons Stat of Income'!E6</f>
        <v>724119</v>
      </c>
      <c r="L6" s="89">
        <v>950292</v>
      </c>
    </row>
    <row r="7" spans="1:12" x14ac:dyDescent="0.2">
      <c r="B7" s="33" t="s">
        <v>92</v>
      </c>
      <c r="C7" s="17">
        <v>112089</v>
      </c>
      <c r="D7" s="17">
        <v>101271</v>
      </c>
      <c r="E7" s="17">
        <v>125517</v>
      </c>
      <c r="F7" s="17">
        <v>95403</v>
      </c>
      <c r="G7" s="17">
        <v>129993</v>
      </c>
      <c r="H7" s="18">
        <f>'2. Cons Stat of Income'!C7</f>
        <v>119161</v>
      </c>
      <c r="J7" s="43">
        <f>'2. Cons Stat of Income'!E7</f>
        <v>344557</v>
      </c>
      <c r="L7" s="90">
        <v>426966</v>
      </c>
    </row>
    <row r="8" spans="1:12" ht="13.5" thickBot="1" x14ac:dyDescent="0.25">
      <c r="B8" s="9" t="s">
        <v>0</v>
      </c>
      <c r="C8" s="10">
        <v>139862</v>
      </c>
      <c r="D8" s="10">
        <v>133293</v>
      </c>
      <c r="E8" s="10">
        <v>132882</v>
      </c>
      <c r="F8" s="10">
        <v>109872</v>
      </c>
      <c r="G8" s="10">
        <v>134620</v>
      </c>
      <c r="H8" s="11">
        <f>'2. Cons Stat of Income'!C8</f>
        <v>135070</v>
      </c>
      <c r="J8" s="44">
        <f>'2. Cons Stat of Income'!E8</f>
        <v>379562</v>
      </c>
      <c r="L8" s="91">
        <v>523326</v>
      </c>
    </row>
    <row r="9" spans="1:12" x14ac:dyDescent="0.2">
      <c r="B9" s="21"/>
      <c r="C9" s="32"/>
      <c r="D9" s="32"/>
      <c r="E9" s="32"/>
      <c r="F9" s="32"/>
      <c r="G9" s="32"/>
      <c r="H9" s="58"/>
      <c r="J9" s="119"/>
      <c r="L9" s="92"/>
    </row>
    <row r="10" spans="1:12" x14ac:dyDescent="0.2">
      <c r="A10" s="74"/>
      <c r="B10" s="19" t="s">
        <v>1</v>
      </c>
      <c r="C10" s="38">
        <v>46225</v>
      </c>
      <c r="D10" s="38">
        <v>39052</v>
      </c>
      <c r="E10" s="38">
        <v>45559</v>
      </c>
      <c r="F10" s="38">
        <v>43290</v>
      </c>
      <c r="G10" s="38">
        <v>52071</v>
      </c>
      <c r="H10" s="23">
        <f>'2. Cons Stat of Income'!C10</f>
        <v>43275</v>
      </c>
      <c r="J10" s="38">
        <f>'2. Cons Stat of Income'!E10</f>
        <v>138636</v>
      </c>
      <c r="L10" s="93">
        <v>174014</v>
      </c>
    </row>
    <row r="11" spans="1:12" x14ac:dyDescent="0.2">
      <c r="B11" s="19" t="s">
        <v>2</v>
      </c>
      <c r="C11" s="38">
        <v>21114</v>
      </c>
      <c r="D11" s="38">
        <v>26227</v>
      </c>
      <c r="E11" s="38">
        <v>19578</v>
      </c>
      <c r="F11" s="38">
        <v>18522</v>
      </c>
      <c r="G11" s="38">
        <v>18644</v>
      </c>
      <c r="H11" s="23">
        <f>'2. Cons Stat of Income'!C11</f>
        <v>19589</v>
      </c>
      <c r="J11" s="38">
        <f>'2. Cons Stat of Income'!E11</f>
        <v>56755</v>
      </c>
      <c r="L11" s="93">
        <v>88100</v>
      </c>
    </row>
    <row r="12" spans="1:12" x14ac:dyDescent="0.2">
      <c r="B12" s="19" t="s">
        <v>3</v>
      </c>
      <c r="C12" s="38">
        <v>21499</v>
      </c>
      <c r="D12" s="38">
        <v>18993</v>
      </c>
      <c r="E12" s="38">
        <v>19768</v>
      </c>
      <c r="F12" s="38">
        <v>9748</v>
      </c>
      <c r="G12" s="38">
        <v>25297</v>
      </c>
      <c r="H12" s="23">
        <f>'2. Cons Stat of Income'!C12</f>
        <v>22616</v>
      </c>
      <c r="J12" s="38">
        <f>'2. Cons Stat of Income'!E12</f>
        <v>57661</v>
      </c>
      <c r="L12" s="93">
        <v>69559</v>
      </c>
    </row>
    <row r="13" spans="1:12" x14ac:dyDescent="0.2">
      <c r="B13" s="33" t="s">
        <v>4</v>
      </c>
      <c r="C13" s="43">
        <v>40792</v>
      </c>
      <c r="D13" s="43">
        <v>41178</v>
      </c>
      <c r="E13" s="43">
        <v>46449</v>
      </c>
      <c r="F13" s="43">
        <v>43381</v>
      </c>
      <c r="G13" s="43">
        <v>38029</v>
      </c>
      <c r="H13" s="18">
        <f>'2. Cons Stat of Income'!C13</f>
        <v>44703</v>
      </c>
      <c r="J13" s="43">
        <f>'2. Cons Stat of Income'!E13</f>
        <v>126113</v>
      </c>
      <c r="L13" s="90">
        <v>170539</v>
      </c>
    </row>
    <row r="14" spans="1:12" x14ac:dyDescent="0.2">
      <c r="B14" s="8" t="s">
        <v>5</v>
      </c>
      <c r="C14" s="12">
        <v>129630</v>
      </c>
      <c r="D14" s="12">
        <v>125450</v>
      </c>
      <c r="E14" s="12">
        <v>131354</v>
      </c>
      <c r="F14" s="12">
        <v>114941</v>
      </c>
      <c r="G14" s="12">
        <v>134041</v>
      </c>
      <c r="H14" s="13">
        <f>'2. Cons Stat of Income'!C14</f>
        <v>130183</v>
      </c>
      <c r="J14" s="45">
        <f>'2. Cons Stat of Income'!E14</f>
        <v>379165</v>
      </c>
      <c r="L14" s="94">
        <v>502212</v>
      </c>
    </row>
    <row r="15" spans="1:12" ht="12.75" customHeight="1" x14ac:dyDescent="0.2">
      <c r="B15" s="7"/>
      <c r="C15" s="17"/>
      <c r="D15" s="17"/>
      <c r="E15" s="17"/>
      <c r="F15" s="17"/>
      <c r="G15" s="17"/>
      <c r="H15" s="18"/>
      <c r="J15" s="43"/>
      <c r="L15" s="90"/>
    </row>
    <row r="16" spans="1:12" ht="13.5" thickBot="1" x14ac:dyDescent="0.25">
      <c r="B16" s="9" t="s">
        <v>121</v>
      </c>
      <c r="C16" s="10">
        <v>10232</v>
      </c>
      <c r="D16" s="10">
        <v>7843</v>
      </c>
      <c r="E16" s="10">
        <v>1528</v>
      </c>
      <c r="F16" s="10">
        <v>-5069</v>
      </c>
      <c r="G16" s="10">
        <v>579</v>
      </c>
      <c r="H16" s="11">
        <f>'2. Cons Stat of Income'!C16</f>
        <v>4887</v>
      </c>
      <c r="J16" s="44">
        <f>'2. Cons Stat of Income'!E16</f>
        <v>397</v>
      </c>
      <c r="L16" s="91">
        <v>21114</v>
      </c>
    </row>
    <row r="17" spans="1:12" ht="4.5" customHeight="1" x14ac:dyDescent="0.2">
      <c r="B17" s="8"/>
      <c r="C17" s="12"/>
      <c r="D17" s="12"/>
      <c r="E17" s="12"/>
      <c r="F17" s="12"/>
      <c r="G17" s="12"/>
      <c r="H17" s="13"/>
      <c r="I17" s="136"/>
      <c r="J17" s="45"/>
      <c r="K17" s="136"/>
      <c r="L17" s="94"/>
    </row>
    <row r="18" spans="1:12" x14ac:dyDescent="0.2">
      <c r="B18" s="137" t="s">
        <v>23</v>
      </c>
      <c r="C18" s="138">
        <v>36905</v>
      </c>
      <c r="D18" s="138">
        <v>41001</v>
      </c>
      <c r="E18" s="138">
        <v>28224</v>
      </c>
      <c r="F18" s="138">
        <v>21424</v>
      </c>
      <c r="G18" s="138">
        <v>27841</v>
      </c>
      <c r="H18" s="139">
        <f>H16+'4. Cons Stat of CF'!E9</f>
        <v>32692</v>
      </c>
      <c r="I18" s="140"/>
      <c r="J18" s="141">
        <f>J16+'4. Cons Stat of CF'!G9</f>
        <v>81957</v>
      </c>
      <c r="K18" s="140"/>
      <c r="L18" s="142">
        <v>135825</v>
      </c>
    </row>
    <row r="19" spans="1:12" ht="4.5" customHeight="1" x14ac:dyDescent="0.2">
      <c r="B19" s="21"/>
      <c r="C19" s="22"/>
      <c r="D19" s="22"/>
      <c r="E19" s="22"/>
      <c r="F19" s="22"/>
      <c r="G19" s="22"/>
      <c r="H19" s="23"/>
      <c r="I19" s="136"/>
      <c r="J19" s="38"/>
      <c r="K19" s="136"/>
      <c r="L19" s="93"/>
    </row>
    <row r="20" spans="1:12" x14ac:dyDescent="0.2">
      <c r="B20" s="19" t="s">
        <v>16</v>
      </c>
      <c r="C20" s="22">
        <v>10</v>
      </c>
      <c r="D20" s="22">
        <v>-1017</v>
      </c>
      <c r="E20" s="22">
        <v>-1118</v>
      </c>
      <c r="F20" s="22">
        <v>-204</v>
      </c>
      <c r="G20" s="22">
        <v>-223</v>
      </c>
      <c r="H20" s="23">
        <f>'2. Cons Stat of Income'!C18</f>
        <v>-328</v>
      </c>
      <c r="J20" s="38">
        <f>'2. Cons Stat of Income'!E18</f>
        <v>-755</v>
      </c>
      <c r="L20" s="93">
        <v>-3145</v>
      </c>
    </row>
    <row r="21" spans="1:12" x14ac:dyDescent="0.2">
      <c r="B21" s="19" t="s">
        <v>17</v>
      </c>
      <c r="C21" s="22">
        <v>-306</v>
      </c>
      <c r="D21" s="22">
        <v>-657</v>
      </c>
      <c r="E21" s="22">
        <v>-1581</v>
      </c>
      <c r="F21" s="22">
        <v>-2574</v>
      </c>
      <c r="G21" s="22">
        <v>301</v>
      </c>
      <c r="H21" s="23">
        <f>'2. Cons Stat of Income'!C19</f>
        <v>-2633</v>
      </c>
      <c r="J21" s="38">
        <f>'2. Cons Stat of Income'!E19</f>
        <v>-4906</v>
      </c>
      <c r="L21" s="93">
        <v>-3720</v>
      </c>
    </row>
    <row r="22" spans="1:12" x14ac:dyDescent="0.2">
      <c r="B22" s="33" t="s">
        <v>18</v>
      </c>
      <c r="C22" s="17">
        <v>-75</v>
      </c>
      <c r="D22" s="17">
        <v>232</v>
      </c>
      <c r="E22" s="17">
        <v>81</v>
      </c>
      <c r="F22" s="17">
        <v>97</v>
      </c>
      <c r="G22" s="17">
        <v>116</v>
      </c>
      <c r="H22" s="18">
        <f>'2. Cons Stat of Income'!C20</f>
        <v>-210</v>
      </c>
      <c r="J22" s="43">
        <f>'2. Cons Stat of Income'!E20</f>
        <v>3</v>
      </c>
      <c r="L22" s="90">
        <v>374</v>
      </c>
    </row>
    <row r="23" spans="1:12" ht="13.5" thickBot="1" x14ac:dyDescent="0.25">
      <c r="B23" s="9" t="s">
        <v>7</v>
      </c>
      <c r="C23" s="10">
        <v>9861</v>
      </c>
      <c r="D23" s="10">
        <v>6401</v>
      </c>
      <c r="E23" s="10">
        <v>-1090</v>
      </c>
      <c r="F23" s="10">
        <v>-7750</v>
      </c>
      <c r="G23" s="10">
        <v>773</v>
      </c>
      <c r="H23" s="11">
        <f>'2. Cons Stat of Income'!C21</f>
        <v>1716</v>
      </c>
      <c r="J23" s="44">
        <f>'2. Cons Stat of Income'!E21</f>
        <v>-5261</v>
      </c>
      <c r="L23" s="91">
        <v>14623</v>
      </c>
    </row>
    <row r="24" spans="1:12" x14ac:dyDescent="0.2">
      <c r="B24" s="21"/>
      <c r="C24" s="22"/>
      <c r="D24" s="22"/>
      <c r="E24" s="22"/>
      <c r="F24" s="22"/>
      <c r="G24" s="22"/>
      <c r="H24" s="23"/>
      <c r="J24" s="38"/>
      <c r="L24" s="93"/>
    </row>
    <row r="25" spans="1:12" x14ac:dyDescent="0.2">
      <c r="B25" s="33" t="s">
        <v>122</v>
      </c>
      <c r="C25" s="17">
        <v>-1010</v>
      </c>
      <c r="D25" s="17">
        <v>-619</v>
      </c>
      <c r="E25" s="17">
        <v>1558</v>
      </c>
      <c r="F25" s="17">
        <v>845</v>
      </c>
      <c r="G25" s="17">
        <v>1762</v>
      </c>
      <c r="H25" s="18">
        <f>'2. Cons Stat of Income'!C23</f>
        <v>8</v>
      </c>
      <c r="J25" s="43">
        <f>'2. Cons Stat of Income'!E23</f>
        <v>2615</v>
      </c>
      <c r="L25" s="90">
        <v>8032</v>
      </c>
    </row>
    <row r="26" spans="1:12" ht="13.5" thickBot="1" x14ac:dyDescent="0.25">
      <c r="B26" s="9" t="s">
        <v>8</v>
      </c>
      <c r="C26" s="10">
        <v>8851</v>
      </c>
      <c r="D26" s="10">
        <v>5782</v>
      </c>
      <c r="E26" s="10">
        <v>468</v>
      </c>
      <c r="F26" s="10">
        <v>-6905</v>
      </c>
      <c r="G26" s="10">
        <v>2535</v>
      </c>
      <c r="H26" s="11">
        <f>'2. Cons Stat of Income'!C24</f>
        <v>1724</v>
      </c>
      <c r="J26" s="44">
        <f>'2. Cons Stat of Income'!E24</f>
        <v>-2646</v>
      </c>
      <c r="L26" s="91">
        <v>22655</v>
      </c>
    </row>
    <row r="27" spans="1:12" ht="13.5" thickBot="1" x14ac:dyDescent="0.25">
      <c r="B27" s="21"/>
      <c r="C27" s="22"/>
      <c r="D27" s="22"/>
      <c r="E27" s="22"/>
      <c r="F27" s="22"/>
      <c r="G27" s="22"/>
      <c r="H27" s="23"/>
      <c r="J27" s="38"/>
      <c r="L27" s="93"/>
    </row>
    <row r="28" spans="1:12" x14ac:dyDescent="0.2">
      <c r="B28" s="70" t="s">
        <v>87</v>
      </c>
      <c r="C28" s="72"/>
      <c r="D28" s="72"/>
      <c r="E28" s="72"/>
      <c r="F28" s="72"/>
      <c r="G28" s="72"/>
      <c r="H28" s="71"/>
      <c r="J28" s="112"/>
      <c r="L28" s="95"/>
    </row>
    <row r="29" spans="1:12" s="77" customFormat="1" x14ac:dyDescent="0.2">
      <c r="A29"/>
      <c r="B29" s="19" t="s">
        <v>10</v>
      </c>
      <c r="C29" s="75">
        <v>0.56000000000000005</v>
      </c>
      <c r="D29" s="75">
        <v>0.56999999999999995</v>
      </c>
      <c r="E29" s="75">
        <v>0.51</v>
      </c>
      <c r="F29" s="75">
        <v>0.54</v>
      </c>
      <c r="G29" s="75">
        <v>0.51</v>
      </c>
      <c r="H29" s="76">
        <f>'1. Key figures table'!C12</f>
        <v>0.53</v>
      </c>
      <c r="J29" s="120">
        <f>'1. Key figures table'!F12</f>
        <v>0.52</v>
      </c>
      <c r="L29" s="96">
        <v>0.55000000000000004</v>
      </c>
    </row>
    <row r="30" spans="1:12" s="77" customFormat="1" x14ac:dyDescent="0.2">
      <c r="B30" s="19" t="s">
        <v>24</v>
      </c>
      <c r="C30" s="120">
        <v>0.14647689431675207</v>
      </c>
      <c r="D30" s="75">
        <v>0.17479664398628947</v>
      </c>
      <c r="E30" s="120">
        <v>0.10922642889484867</v>
      </c>
      <c r="F30" s="120">
        <v>0.1043673121422482</v>
      </c>
      <c r="G30" s="75">
        <v>0.10521402954503369</v>
      </c>
      <c r="H30" s="76">
        <f t="shared" ref="H30" si="0">H18/H6</f>
        <v>0.12859171383505552</v>
      </c>
      <c r="I30" s="143"/>
      <c r="J30" s="120">
        <f>J18/J6</f>
        <v>0.11318167317802737</v>
      </c>
      <c r="K30" s="143"/>
      <c r="L30" s="96">
        <f>L18/L6</f>
        <v>0.14292975211829628</v>
      </c>
    </row>
    <row r="31" spans="1:12" s="77" customFormat="1" x14ac:dyDescent="0.2">
      <c r="A31"/>
      <c r="B31" s="19" t="s">
        <v>25</v>
      </c>
      <c r="C31" s="75">
        <v>0.04</v>
      </c>
      <c r="D31" s="75">
        <v>0.03</v>
      </c>
      <c r="E31" s="75">
        <v>0.01</v>
      </c>
      <c r="F31" s="75">
        <v>-0.02</v>
      </c>
      <c r="G31" s="75">
        <v>0</v>
      </c>
      <c r="H31" s="76">
        <f>'1. Key figures table'!C16</f>
        <v>0.02</v>
      </c>
      <c r="J31" s="120">
        <f>'1. Key figures table'!F16</f>
        <v>0</v>
      </c>
      <c r="L31" s="96">
        <v>0.02</v>
      </c>
    </row>
    <row r="32" spans="1:12" s="74" customFormat="1" ht="13.5" thickBot="1" x14ac:dyDescent="0.25">
      <c r="A32"/>
      <c r="B32" s="59"/>
      <c r="C32" s="60"/>
      <c r="D32" s="60"/>
      <c r="E32" s="60"/>
      <c r="F32" s="60"/>
      <c r="G32" s="60"/>
      <c r="H32" s="61"/>
      <c r="J32" s="121"/>
      <c r="L32" s="97"/>
    </row>
    <row r="33" spans="2:12" x14ac:dyDescent="0.2">
      <c r="B33" s="70" t="s">
        <v>9</v>
      </c>
      <c r="C33" s="72"/>
      <c r="D33" s="72"/>
      <c r="E33" s="72"/>
      <c r="F33" s="72"/>
      <c r="G33" s="72"/>
      <c r="H33" s="71"/>
      <c r="J33" s="112"/>
      <c r="L33" s="95"/>
    </row>
    <row r="34" spans="2:12" x14ac:dyDescent="0.2">
      <c r="B34" s="53" t="s">
        <v>13</v>
      </c>
      <c r="C34" s="26">
        <v>0.04</v>
      </c>
      <c r="D34" s="26">
        <v>0.03</v>
      </c>
      <c r="E34" s="26">
        <v>0</v>
      </c>
      <c r="F34" s="26">
        <v>-0.03</v>
      </c>
      <c r="G34" s="26">
        <v>0.01</v>
      </c>
      <c r="H34" s="27">
        <f>'1. Key figures table'!C20</f>
        <v>0.01</v>
      </c>
      <c r="J34" s="117">
        <f>'1. Key figures table'!F20</f>
        <v>-0.01</v>
      </c>
      <c r="L34" s="98">
        <v>0.1</v>
      </c>
    </row>
    <row r="35" spans="2:12" ht="15" thickBot="1" x14ac:dyDescent="0.25">
      <c r="B35" s="54" t="s">
        <v>14</v>
      </c>
      <c r="C35" s="28">
        <v>0.08</v>
      </c>
      <c r="D35" s="28">
        <v>7.0000000000000007E-2</v>
      </c>
      <c r="E35" s="28">
        <v>0.04</v>
      </c>
      <c r="F35" s="28">
        <v>0.01</v>
      </c>
      <c r="G35" s="28">
        <v>0.05</v>
      </c>
      <c r="H35" s="29">
        <f>'1. Key figures table'!C21</f>
        <v>0.05</v>
      </c>
      <c r="J35" s="118">
        <f>'1. Key figures table'!F21</f>
        <v>0.11</v>
      </c>
      <c r="L35" s="99">
        <v>0.27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175</v>
      </c>
      <c r="C37" s="1"/>
      <c r="D37" s="1"/>
      <c r="E37" s="1"/>
      <c r="F37" s="1"/>
      <c r="G37" s="1"/>
      <c r="H37" s="1"/>
    </row>
    <row r="38" spans="2:12" x14ac:dyDescent="0.2">
      <c r="B38" s="1"/>
      <c r="C38" s="1"/>
      <c r="D38" s="1"/>
      <c r="E38" s="1"/>
      <c r="F38" s="1"/>
      <c r="G38" s="1"/>
      <c r="H38" s="1"/>
    </row>
    <row r="39" spans="2:12" x14ac:dyDescent="0.2">
      <c r="C39" s="107"/>
      <c r="D39" s="107"/>
      <c r="E39" s="107"/>
      <c r="F39" s="107"/>
      <c r="G39" s="107"/>
      <c r="H39" s="107"/>
      <c r="I39" s="107"/>
      <c r="J39" s="107"/>
      <c r="K39" s="107"/>
    </row>
    <row r="40" spans="2:12" x14ac:dyDescent="0.2">
      <c r="C40" s="107"/>
      <c r="D40" s="107"/>
      <c r="E40" s="107"/>
      <c r="F40" s="107"/>
      <c r="G40" s="107"/>
      <c r="H40" s="107"/>
      <c r="I40" s="107"/>
      <c r="J40" s="107"/>
      <c r="K40" s="107"/>
    </row>
    <row r="41" spans="2:12" x14ac:dyDescent="0.2">
      <c r="C41" s="86"/>
    </row>
    <row r="47" spans="2:12" x14ac:dyDescent="0.2">
      <c r="C47" s="87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31</v>
      </c>
      <c r="C2" s="1"/>
      <c r="D2" s="1"/>
      <c r="E2" s="1"/>
      <c r="F2" s="1"/>
      <c r="G2" s="1"/>
      <c r="H2" s="1"/>
    </row>
    <row r="3" spans="2:9" x14ac:dyDescent="0.2">
      <c r="B3" s="14" t="s">
        <v>107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73" t="s">
        <v>174</v>
      </c>
      <c r="C5" s="62">
        <v>41820</v>
      </c>
      <c r="D5" s="62">
        <v>41912</v>
      </c>
      <c r="E5" s="62">
        <v>42004</v>
      </c>
      <c r="F5" s="62">
        <v>42094</v>
      </c>
      <c r="G5" s="62">
        <v>42185</v>
      </c>
      <c r="H5" s="63">
        <v>42277</v>
      </c>
    </row>
    <row r="6" spans="2:9" x14ac:dyDescent="0.2">
      <c r="B6" s="39" t="s">
        <v>32</v>
      </c>
      <c r="C6" s="40"/>
      <c r="D6" s="40"/>
      <c r="E6" s="40"/>
      <c r="F6" s="40"/>
      <c r="G6" s="64"/>
      <c r="H6" s="41"/>
      <c r="I6" s="4"/>
    </row>
    <row r="7" spans="2:9" x14ac:dyDescent="0.2">
      <c r="B7" s="8" t="s">
        <v>33</v>
      </c>
      <c r="C7" s="12"/>
      <c r="D7" s="12"/>
      <c r="E7" s="12"/>
      <c r="F7" s="12"/>
      <c r="G7" s="22"/>
      <c r="H7" s="13"/>
      <c r="I7" s="4"/>
    </row>
    <row r="8" spans="2:9" x14ac:dyDescent="0.2">
      <c r="B8" s="19" t="s">
        <v>34</v>
      </c>
      <c r="C8" s="22">
        <v>381569</v>
      </c>
      <c r="D8" s="22">
        <v>381569</v>
      </c>
      <c r="E8" s="22">
        <v>381569</v>
      </c>
      <c r="F8" s="22">
        <v>381569</v>
      </c>
      <c r="G8" s="22">
        <v>381569</v>
      </c>
      <c r="H8" s="23">
        <f>'3. Cons Balance Sheet'!E7</f>
        <v>381569</v>
      </c>
      <c r="I8" s="4"/>
    </row>
    <row r="9" spans="2:9" x14ac:dyDescent="0.2">
      <c r="B9" s="19" t="s">
        <v>35</v>
      </c>
      <c r="C9" s="22">
        <v>799394</v>
      </c>
      <c r="D9" s="22">
        <v>786997</v>
      </c>
      <c r="E9" s="22">
        <v>800583</v>
      </c>
      <c r="F9" s="22">
        <v>797524</v>
      </c>
      <c r="G9" s="22">
        <v>807822</v>
      </c>
      <c r="H9" s="23">
        <f>'3. Cons Balance Sheet'!E8</f>
        <v>813185</v>
      </c>
      <c r="I9" s="4"/>
    </row>
    <row r="10" spans="2:9" x14ac:dyDescent="0.2">
      <c r="B10" s="33" t="s">
        <v>80</v>
      </c>
      <c r="C10" s="17">
        <v>38646</v>
      </c>
      <c r="D10" s="17">
        <v>39589</v>
      </c>
      <c r="E10" s="17">
        <v>52021</v>
      </c>
      <c r="F10" s="17">
        <v>59505</v>
      </c>
      <c r="G10" s="17">
        <v>68543</v>
      </c>
      <c r="H10" s="18">
        <f>SUM('3. Cons Balance Sheet'!E9:E11)</f>
        <v>70703</v>
      </c>
      <c r="I10" s="4"/>
    </row>
    <row r="11" spans="2:9" ht="13.5" thickBot="1" x14ac:dyDescent="0.25">
      <c r="B11" s="9" t="s">
        <v>45</v>
      </c>
      <c r="C11" s="10">
        <v>1219609</v>
      </c>
      <c r="D11" s="10">
        <v>1208155</v>
      </c>
      <c r="E11" s="10">
        <v>1234173</v>
      </c>
      <c r="F11" s="10">
        <v>1238598</v>
      </c>
      <c r="G11" s="10">
        <v>1257934</v>
      </c>
      <c r="H11" s="11">
        <f>'3. Cons Balance Sheet'!E12</f>
        <v>1265457</v>
      </c>
      <c r="I11" s="4"/>
    </row>
    <row r="12" spans="2:9" x14ac:dyDescent="0.2">
      <c r="B12" s="21"/>
      <c r="C12" s="22"/>
      <c r="D12" s="22"/>
      <c r="E12" s="22"/>
      <c r="F12" s="22"/>
      <c r="G12" s="22"/>
      <c r="H12" s="23"/>
      <c r="I12" s="4"/>
    </row>
    <row r="13" spans="2:9" x14ac:dyDescent="0.2">
      <c r="B13" s="21" t="s">
        <v>39</v>
      </c>
      <c r="C13" s="22"/>
      <c r="D13" s="22"/>
      <c r="E13" s="22"/>
      <c r="F13" s="22"/>
      <c r="G13" s="22"/>
      <c r="H13" s="23"/>
      <c r="I13" s="4"/>
    </row>
    <row r="14" spans="2:9" x14ac:dyDescent="0.2">
      <c r="B14" s="19" t="s">
        <v>40</v>
      </c>
      <c r="C14" s="22">
        <v>41314</v>
      </c>
      <c r="D14" s="22">
        <v>54828</v>
      </c>
      <c r="E14" s="22">
        <v>46575</v>
      </c>
      <c r="F14" s="22">
        <v>46747</v>
      </c>
      <c r="G14" s="22">
        <v>48488</v>
      </c>
      <c r="H14" s="23">
        <f>'3. Cons Balance Sheet'!E15</f>
        <v>53848</v>
      </c>
      <c r="I14" s="4"/>
    </row>
    <row r="15" spans="2:9" x14ac:dyDescent="0.2">
      <c r="B15" s="19" t="s">
        <v>81</v>
      </c>
      <c r="C15" s="22">
        <v>180592</v>
      </c>
      <c r="D15" s="22">
        <v>170351</v>
      </c>
      <c r="E15" s="22">
        <v>167650</v>
      </c>
      <c r="F15" s="22">
        <v>155331</v>
      </c>
      <c r="G15" s="22">
        <v>197365</v>
      </c>
      <c r="H15" s="23">
        <f>SUM('3. Cons Balance Sheet'!E16:E18)</f>
        <v>200020</v>
      </c>
      <c r="I15" s="4"/>
    </row>
    <row r="16" spans="2:9" x14ac:dyDescent="0.2">
      <c r="B16" s="33" t="s">
        <v>44</v>
      </c>
      <c r="C16" s="17">
        <v>226324</v>
      </c>
      <c r="D16" s="17">
        <v>278621</v>
      </c>
      <c r="E16" s="17">
        <v>152949</v>
      </c>
      <c r="F16" s="17">
        <v>117367</v>
      </c>
      <c r="G16" s="17">
        <v>121627</v>
      </c>
      <c r="H16" s="18">
        <f>'3. Cons Balance Sheet'!E19</f>
        <v>124427</v>
      </c>
      <c r="I16" s="4"/>
    </row>
    <row r="17" spans="2:9" ht="13.5" thickBot="1" x14ac:dyDescent="0.25">
      <c r="B17" s="9" t="s">
        <v>46</v>
      </c>
      <c r="C17" s="10">
        <v>448230</v>
      </c>
      <c r="D17" s="10">
        <v>503800</v>
      </c>
      <c r="E17" s="10">
        <v>367174</v>
      </c>
      <c r="F17" s="10">
        <v>319445</v>
      </c>
      <c r="G17" s="10">
        <v>367480</v>
      </c>
      <c r="H17" s="11">
        <f>'3. Cons Balance Sheet'!E20</f>
        <v>378295</v>
      </c>
      <c r="I17" s="4"/>
    </row>
    <row r="18" spans="2:9" x14ac:dyDescent="0.2">
      <c r="B18" s="21"/>
      <c r="C18" s="22"/>
      <c r="D18" s="22"/>
      <c r="E18" s="22"/>
      <c r="F18" s="22"/>
      <c r="G18" s="22"/>
      <c r="H18" s="23"/>
      <c r="I18" s="4"/>
    </row>
    <row r="19" spans="2:9" x14ac:dyDescent="0.2">
      <c r="B19" s="55" t="s">
        <v>47</v>
      </c>
      <c r="C19" s="65">
        <v>1667839</v>
      </c>
      <c r="D19" s="65">
        <v>1711955</v>
      </c>
      <c r="E19" s="65">
        <v>1601347</v>
      </c>
      <c r="F19" s="65">
        <v>1558043</v>
      </c>
      <c r="G19" s="65">
        <v>1625414</v>
      </c>
      <c r="H19" s="47">
        <f>'3. Cons Balance Sheet'!E22</f>
        <v>1643752</v>
      </c>
      <c r="I19" s="4"/>
    </row>
    <row r="20" spans="2:9" x14ac:dyDescent="0.2">
      <c r="B20" s="66"/>
      <c r="C20" s="12"/>
      <c r="D20" s="12"/>
      <c r="E20" s="12"/>
      <c r="F20" s="12"/>
      <c r="G20" s="12"/>
      <c r="H20" s="13"/>
      <c r="I20" s="4"/>
    </row>
    <row r="21" spans="2:9" x14ac:dyDescent="0.2">
      <c r="B21" s="67" t="s">
        <v>48</v>
      </c>
      <c r="C21" s="17"/>
      <c r="D21" s="17"/>
      <c r="E21" s="17"/>
      <c r="F21" s="17"/>
      <c r="G21" s="17"/>
      <c r="H21" s="18"/>
      <c r="I21" s="4"/>
    </row>
    <row r="22" spans="2:9" ht="13.5" thickBot="1" x14ac:dyDescent="0.25">
      <c r="B22" s="9" t="s">
        <v>55</v>
      </c>
      <c r="C22" s="10">
        <v>874511</v>
      </c>
      <c r="D22" s="10">
        <v>890713</v>
      </c>
      <c r="E22" s="10">
        <v>900596</v>
      </c>
      <c r="F22" s="10">
        <v>914951</v>
      </c>
      <c r="G22" s="10">
        <v>938443</v>
      </c>
      <c r="H22" s="11">
        <f>'3. Cons Balance Sheet'!E31</f>
        <v>939292</v>
      </c>
      <c r="I22" s="4"/>
    </row>
    <row r="23" spans="2:9" x14ac:dyDescent="0.2">
      <c r="B23" s="21"/>
      <c r="C23" s="22"/>
      <c r="D23" s="22"/>
      <c r="E23" s="22"/>
      <c r="F23" s="22"/>
      <c r="G23" s="22"/>
      <c r="H23" s="23"/>
      <c r="I23" s="4"/>
    </row>
    <row r="24" spans="2:9" x14ac:dyDescent="0.2">
      <c r="B24" s="19" t="s">
        <v>57</v>
      </c>
      <c r="C24" s="22">
        <v>163896</v>
      </c>
      <c r="D24" s="22">
        <v>162791</v>
      </c>
      <c r="E24" s="22">
        <v>166551</v>
      </c>
      <c r="F24" s="22">
        <v>166578</v>
      </c>
      <c r="G24" s="22">
        <v>162366</v>
      </c>
      <c r="H24" s="23">
        <f>'3. Cons Balance Sheet'!E35</f>
        <v>159206</v>
      </c>
      <c r="I24" s="4"/>
    </row>
    <row r="25" spans="2:9" x14ac:dyDescent="0.2">
      <c r="B25" s="19" t="s">
        <v>82</v>
      </c>
      <c r="C25" s="22">
        <v>99608</v>
      </c>
      <c r="D25" s="22">
        <v>99739</v>
      </c>
      <c r="E25" s="22">
        <v>48925</v>
      </c>
      <c r="F25" s="22">
        <v>39005</v>
      </c>
      <c r="G25" s="22">
        <v>44089</v>
      </c>
      <c r="H25" s="23">
        <f>'3. Cons Balance Sheet'!E34</f>
        <v>29171</v>
      </c>
      <c r="I25" s="4"/>
    </row>
    <row r="26" spans="2:9" x14ac:dyDescent="0.2">
      <c r="B26" s="19" t="s">
        <v>83</v>
      </c>
      <c r="C26" s="22">
        <v>74284</v>
      </c>
      <c r="D26" s="22">
        <v>74381</v>
      </c>
      <c r="E26" s="22">
        <v>0</v>
      </c>
      <c r="F26" s="22">
        <v>0</v>
      </c>
      <c r="G26" s="22">
        <v>0</v>
      </c>
      <c r="H26" s="23">
        <v>0</v>
      </c>
      <c r="I26" s="4"/>
    </row>
    <row r="27" spans="2:9" x14ac:dyDescent="0.2">
      <c r="B27" s="19" t="s">
        <v>58</v>
      </c>
      <c r="C27" s="22">
        <v>90822</v>
      </c>
      <c r="D27" s="22">
        <v>85552</v>
      </c>
      <c r="E27" s="22">
        <v>82570</v>
      </c>
      <c r="F27" s="22">
        <v>79858</v>
      </c>
      <c r="G27" s="22">
        <v>75994</v>
      </c>
      <c r="H27" s="23">
        <f>'3. Cons Balance Sheet'!E36+'3. Cons Balance Sheet'!E43</f>
        <v>71708</v>
      </c>
      <c r="I27" s="4"/>
    </row>
    <row r="28" spans="2:9" x14ac:dyDescent="0.2">
      <c r="B28" s="19" t="s">
        <v>61</v>
      </c>
      <c r="C28" s="22">
        <v>87562</v>
      </c>
      <c r="D28" s="22">
        <v>93350</v>
      </c>
      <c r="E28" s="22">
        <v>88218</v>
      </c>
      <c r="F28" s="22">
        <v>79109</v>
      </c>
      <c r="G28" s="22">
        <v>101679</v>
      </c>
      <c r="H28" s="23">
        <f>'3. Cons Balance Sheet'!E41</f>
        <v>109077</v>
      </c>
      <c r="I28" s="4"/>
    </row>
    <row r="29" spans="2:9" x14ac:dyDescent="0.2">
      <c r="B29" s="19" t="s">
        <v>59</v>
      </c>
      <c r="C29" s="22">
        <v>107980</v>
      </c>
      <c r="D29" s="22">
        <v>138999</v>
      </c>
      <c r="E29" s="22">
        <v>145680</v>
      </c>
      <c r="F29" s="22">
        <v>143079</v>
      </c>
      <c r="G29" s="22">
        <v>145153</v>
      </c>
      <c r="H29" s="23">
        <f>'3. Cons Balance Sheet'!E37+'3. Cons Balance Sheet'!E44</f>
        <v>190338</v>
      </c>
      <c r="I29" s="4"/>
    </row>
    <row r="30" spans="2:9" x14ac:dyDescent="0.2">
      <c r="B30" s="33" t="s">
        <v>110</v>
      </c>
      <c r="C30" s="17">
        <v>169176</v>
      </c>
      <c r="D30" s="17">
        <v>166430</v>
      </c>
      <c r="E30" s="17">
        <v>168807</v>
      </c>
      <c r="F30" s="17">
        <v>135463</v>
      </c>
      <c r="G30" s="17">
        <v>157690</v>
      </c>
      <c r="H30" s="18">
        <f>SUM('3. Cons Balance Sheet'!E42,'3. Cons Balance Sheet'!E45)</f>
        <v>144960</v>
      </c>
      <c r="I30" s="4"/>
    </row>
    <row r="31" spans="2:9" ht="13.5" thickBot="1" x14ac:dyDescent="0.25">
      <c r="B31" s="9" t="s">
        <v>84</v>
      </c>
      <c r="C31" s="10">
        <v>793328</v>
      </c>
      <c r="D31" s="10">
        <v>821242</v>
      </c>
      <c r="E31" s="10">
        <v>700751</v>
      </c>
      <c r="F31" s="10">
        <v>643092</v>
      </c>
      <c r="G31" s="10">
        <v>686971</v>
      </c>
      <c r="H31" s="11">
        <f>SUM(H24:H30)</f>
        <v>704460</v>
      </c>
      <c r="I31" s="4"/>
    </row>
    <row r="32" spans="2:9" x14ac:dyDescent="0.2">
      <c r="B32" s="21"/>
      <c r="C32" s="22"/>
      <c r="D32" s="22"/>
      <c r="E32" s="22"/>
      <c r="F32" s="22"/>
      <c r="G32" s="22"/>
      <c r="H32" s="23"/>
      <c r="I32" s="4"/>
    </row>
    <row r="33" spans="2:9" x14ac:dyDescent="0.2">
      <c r="B33" s="55" t="s">
        <v>64</v>
      </c>
      <c r="C33" s="65">
        <v>1667839</v>
      </c>
      <c r="D33" s="65">
        <v>1711955</v>
      </c>
      <c r="E33" s="65">
        <v>1601347</v>
      </c>
      <c r="F33" s="65">
        <v>1558043</v>
      </c>
      <c r="G33" s="65">
        <v>1625414</v>
      </c>
      <c r="H33" s="47">
        <f>'3. Cons Balance Sheet'!E48</f>
        <v>1643752</v>
      </c>
      <c r="I33" s="4"/>
    </row>
    <row r="34" spans="2:9" x14ac:dyDescent="0.2">
      <c r="B34" s="1"/>
      <c r="C34" s="1"/>
      <c r="D34" s="1"/>
      <c r="E34" s="1"/>
      <c r="F34" s="1"/>
      <c r="G34" s="1"/>
      <c r="H34" s="23"/>
      <c r="I34" s="4"/>
    </row>
    <row r="35" spans="2:9" x14ac:dyDescent="0.2">
      <c r="B35" s="3" t="s">
        <v>123</v>
      </c>
      <c r="C35" s="133">
        <v>51324</v>
      </c>
      <c r="D35" s="133">
        <v>103620.63400000002</v>
      </c>
      <c r="E35" s="133">
        <v>102949</v>
      </c>
      <c r="F35" s="133">
        <v>77367</v>
      </c>
      <c r="G35" s="133">
        <v>76627</v>
      </c>
      <c r="H35" s="134">
        <f>+H16-30000</f>
        <v>94427</v>
      </c>
      <c r="I35" s="4"/>
    </row>
    <row r="36" spans="2:9" x14ac:dyDescent="0.2">
      <c r="I36" s="4"/>
    </row>
    <row r="37" spans="2:9" x14ac:dyDescent="0.2">
      <c r="C37" s="86"/>
      <c r="D37" s="86"/>
      <c r="E37" s="86"/>
      <c r="F37" s="86"/>
      <c r="G37" s="86"/>
      <c r="H37" s="86"/>
      <c r="I37" s="4"/>
    </row>
    <row r="38" spans="2:9" x14ac:dyDescent="0.2">
      <c r="C38" s="86"/>
      <c r="D38" s="86"/>
      <c r="E38" s="86"/>
      <c r="F38" s="86"/>
      <c r="G38" s="86"/>
      <c r="H38" s="86"/>
      <c r="I38" s="4"/>
    </row>
    <row r="39" spans="2:9" x14ac:dyDescent="0.2">
      <c r="C39" s="86"/>
      <c r="D39" s="86"/>
      <c r="E39" s="86"/>
      <c r="F39" s="86"/>
      <c r="G39" s="86"/>
      <c r="H39" s="86"/>
      <c r="I39" s="4"/>
    </row>
    <row r="40" spans="2:9" x14ac:dyDescent="0.2">
      <c r="C40" s="86"/>
      <c r="D40" s="86"/>
      <c r="E40" s="86"/>
      <c r="F40" s="86"/>
      <c r="G40" s="86"/>
      <c r="H40" s="86"/>
      <c r="I40" s="4"/>
    </row>
    <row r="41" spans="2:9" x14ac:dyDescent="0.2"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/>
  </sheetViews>
  <sheetFormatPr defaultRowHeight="12.75" x14ac:dyDescent="0.2"/>
  <cols>
    <col min="2" max="2" width="57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5" t="s">
        <v>65</v>
      </c>
      <c r="C2" s="1"/>
      <c r="D2" s="1"/>
      <c r="E2" s="1"/>
      <c r="F2" s="1"/>
      <c r="G2" s="1"/>
      <c r="H2" s="1"/>
    </row>
    <row r="3" spans="2:17" x14ac:dyDescent="0.2">
      <c r="B3" s="14" t="s">
        <v>107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73" t="s">
        <v>174</v>
      </c>
      <c r="C5" s="5" t="s">
        <v>104</v>
      </c>
      <c r="D5" s="5" t="s">
        <v>117</v>
      </c>
      <c r="E5" s="5" t="s">
        <v>118</v>
      </c>
      <c r="F5" s="5" t="s">
        <v>119</v>
      </c>
      <c r="G5" s="5" t="s">
        <v>116</v>
      </c>
      <c r="H5" s="6" t="s">
        <v>178</v>
      </c>
      <c r="J5" s="115" t="s">
        <v>179</v>
      </c>
      <c r="L5" s="88" t="s">
        <v>120</v>
      </c>
      <c r="M5"/>
      <c r="N5"/>
      <c r="O5"/>
      <c r="P5"/>
      <c r="Q5"/>
    </row>
    <row r="6" spans="2:17" x14ac:dyDescent="0.2">
      <c r="B6" s="19" t="s">
        <v>66</v>
      </c>
      <c r="C6" s="38">
        <v>10232</v>
      </c>
      <c r="D6" s="38">
        <v>7843</v>
      </c>
      <c r="E6" s="38">
        <v>1528</v>
      </c>
      <c r="F6" s="38">
        <v>-5069</v>
      </c>
      <c r="G6" s="38">
        <v>579</v>
      </c>
      <c r="H6" s="23">
        <f>'4. Cons Stat of CF'!E6</f>
        <v>4887</v>
      </c>
      <c r="J6" s="122">
        <f>'4. Cons Stat of CF'!G6</f>
        <v>397</v>
      </c>
      <c r="L6" s="109">
        <v>21114</v>
      </c>
    </row>
    <row r="7" spans="2:17" x14ac:dyDescent="0.2">
      <c r="B7" s="19" t="s">
        <v>102</v>
      </c>
      <c r="C7" s="38">
        <v>-34</v>
      </c>
      <c r="D7" s="38">
        <v>150</v>
      </c>
      <c r="E7" s="38">
        <v>-2452</v>
      </c>
      <c r="F7" s="38">
        <v>1970</v>
      </c>
      <c r="G7" s="38">
        <v>1974</v>
      </c>
      <c r="H7" s="23">
        <f>'4. Cons Stat of CF'!E8</f>
        <v>-6586</v>
      </c>
      <c r="J7" s="46">
        <f>'4. Cons Stat of CF'!G8</f>
        <v>-2463</v>
      </c>
      <c r="L7" s="110">
        <v>-1956</v>
      </c>
    </row>
    <row r="8" spans="2:17" x14ac:dyDescent="0.2">
      <c r="B8" s="19" t="s">
        <v>67</v>
      </c>
      <c r="C8" s="38">
        <v>26673</v>
      </c>
      <c r="D8" s="38">
        <v>33158</v>
      </c>
      <c r="E8" s="38">
        <v>26696</v>
      </c>
      <c r="F8" s="38">
        <v>26493</v>
      </c>
      <c r="G8" s="38">
        <v>27262</v>
      </c>
      <c r="H8" s="23">
        <f>'4. Cons Stat of CF'!E9</f>
        <v>27805</v>
      </c>
      <c r="J8" s="46">
        <f>'4. Cons Stat of CF'!G9</f>
        <v>81560</v>
      </c>
      <c r="L8" s="110">
        <v>114711</v>
      </c>
    </row>
    <row r="9" spans="2:17" x14ac:dyDescent="0.2">
      <c r="B9" s="19" t="s">
        <v>85</v>
      </c>
      <c r="C9" s="38">
        <v>263</v>
      </c>
      <c r="D9" s="38">
        <v>-3749</v>
      </c>
      <c r="E9" s="38">
        <v>-2627</v>
      </c>
      <c r="F9" s="38">
        <v>-2763</v>
      </c>
      <c r="G9" s="38">
        <v>8</v>
      </c>
      <c r="H9" s="23">
        <f>'4. Cons Stat of CF'!E10+'4. Cons Stat of CF'!E11</f>
        <v>-578</v>
      </c>
      <c r="J9" s="46">
        <f>'4. Cons Stat of CF'!G10+'4. Cons Stat of CF'!G11</f>
        <v>-3333</v>
      </c>
      <c r="L9" s="110">
        <v>424</v>
      </c>
    </row>
    <row r="10" spans="2:17" ht="14.25" x14ac:dyDescent="0.2">
      <c r="B10" s="33" t="s">
        <v>124</v>
      </c>
      <c r="C10" s="43">
        <v>1236</v>
      </c>
      <c r="D10" s="43">
        <v>33560</v>
      </c>
      <c r="E10" s="43">
        <v>14963</v>
      </c>
      <c r="F10" s="17">
        <v>-32528</v>
      </c>
      <c r="G10" s="17">
        <v>-1914</v>
      </c>
      <c r="H10" s="18">
        <f>'4. Cons Stat of CF'!E13+'4. Cons Stat of CF'!E14+'4. Cons Stat of CF'!E15</f>
        <v>23407</v>
      </c>
      <c r="J10" s="43">
        <f>'4. Cons Stat of CF'!G13+'4. Cons Stat of CF'!G14+'4. Cons Stat of CF'!G15</f>
        <v>-11033</v>
      </c>
      <c r="L10" s="90">
        <v>427</v>
      </c>
    </row>
    <row r="11" spans="2:17" ht="13.5" thickBot="1" x14ac:dyDescent="0.25">
      <c r="B11" s="9" t="s">
        <v>75</v>
      </c>
      <c r="C11" s="44">
        <v>38370</v>
      </c>
      <c r="D11" s="44">
        <v>70962</v>
      </c>
      <c r="E11" s="44">
        <v>38108</v>
      </c>
      <c r="F11" s="10">
        <v>-11897</v>
      </c>
      <c r="G11" s="10">
        <v>27909</v>
      </c>
      <c r="H11" s="11">
        <f>'4. Cons Stat of CF'!E16</f>
        <v>48935</v>
      </c>
      <c r="J11" s="44">
        <f>'4. Cons Stat of CF'!G16</f>
        <v>65128</v>
      </c>
      <c r="L11" s="91">
        <v>134720</v>
      </c>
    </row>
    <row r="12" spans="2:17" x14ac:dyDescent="0.2">
      <c r="B12" s="21"/>
      <c r="C12" s="22"/>
      <c r="D12" s="22"/>
      <c r="E12" s="38"/>
      <c r="F12" s="22"/>
      <c r="G12" s="22"/>
      <c r="H12" s="23"/>
      <c r="J12" s="38"/>
      <c r="L12" s="93"/>
    </row>
    <row r="13" spans="2:17" x14ac:dyDescent="0.2">
      <c r="B13" s="19" t="s">
        <v>73</v>
      </c>
      <c r="C13" s="22">
        <v>1061</v>
      </c>
      <c r="D13" s="22">
        <v>145</v>
      </c>
      <c r="E13" s="22">
        <v>158</v>
      </c>
      <c r="F13" s="22">
        <v>116</v>
      </c>
      <c r="G13" s="22">
        <v>173</v>
      </c>
      <c r="H13" s="23">
        <f>'4. Cons Stat of CF'!E18</f>
        <v>103</v>
      </c>
      <c r="J13" s="46">
        <f>'4. Cons Stat of CF'!G18</f>
        <v>392</v>
      </c>
      <c r="L13" s="110">
        <v>1467</v>
      </c>
    </row>
    <row r="14" spans="2:17" x14ac:dyDescent="0.2">
      <c r="B14" s="19" t="s">
        <v>113</v>
      </c>
      <c r="C14" s="22">
        <v>-824</v>
      </c>
      <c r="D14" s="22">
        <v>-628</v>
      </c>
      <c r="E14" s="22">
        <v>-1470</v>
      </c>
      <c r="F14" s="22">
        <v>-239</v>
      </c>
      <c r="G14" s="22">
        <v>-315</v>
      </c>
      <c r="H14" s="23">
        <f>'4. Cons Stat of CF'!E19</f>
        <v>-347</v>
      </c>
      <c r="J14" s="46">
        <f>'4. Cons Stat of CF'!G19</f>
        <v>-901</v>
      </c>
      <c r="L14" s="110">
        <v>-3817</v>
      </c>
    </row>
    <row r="15" spans="2:17" x14ac:dyDescent="0.2">
      <c r="B15" s="33" t="s">
        <v>98</v>
      </c>
      <c r="C15" s="43">
        <v>-5364</v>
      </c>
      <c r="D15" s="43">
        <v>-2834</v>
      </c>
      <c r="E15" s="43">
        <v>-4416</v>
      </c>
      <c r="F15" s="17">
        <v>-1209</v>
      </c>
      <c r="G15" s="17">
        <v>20</v>
      </c>
      <c r="H15" s="18">
        <f>'4. Cons Stat of CF'!E20</f>
        <v>-2031</v>
      </c>
      <c r="J15" s="43">
        <f>'4. Cons Stat of CF'!G20</f>
        <v>-3399</v>
      </c>
      <c r="L15" s="90">
        <v>-13741</v>
      </c>
    </row>
    <row r="16" spans="2:17" ht="13.5" thickBot="1" x14ac:dyDescent="0.25">
      <c r="B16" s="9" t="s">
        <v>74</v>
      </c>
      <c r="C16" s="44">
        <v>33243</v>
      </c>
      <c r="D16" s="44">
        <v>67645</v>
      </c>
      <c r="E16" s="44">
        <v>32380</v>
      </c>
      <c r="F16" s="10">
        <v>-13229</v>
      </c>
      <c r="G16" s="10">
        <v>27787</v>
      </c>
      <c r="H16" s="11">
        <f>'4. Cons Stat of CF'!E21</f>
        <v>46660</v>
      </c>
      <c r="J16" s="44">
        <f>'4. Cons Stat of CF'!G21</f>
        <v>61220</v>
      </c>
      <c r="L16" s="91">
        <v>118629</v>
      </c>
    </row>
    <row r="17" spans="2:13" x14ac:dyDescent="0.2">
      <c r="B17" s="33"/>
      <c r="C17" s="43"/>
      <c r="D17" s="43"/>
      <c r="E17" s="43"/>
      <c r="F17" s="17"/>
      <c r="G17" s="17"/>
      <c r="H17" s="18"/>
      <c r="J17" s="43"/>
      <c r="L17" s="90"/>
    </row>
    <row r="18" spans="2:13" ht="13.5" thickBot="1" x14ac:dyDescent="0.25">
      <c r="B18" s="9" t="s">
        <v>95</v>
      </c>
      <c r="C18" s="44">
        <v>-27028</v>
      </c>
      <c r="D18" s="44">
        <v>-21742</v>
      </c>
      <c r="E18" s="44">
        <v>-33838</v>
      </c>
      <c r="F18" s="10">
        <v>-23953</v>
      </c>
      <c r="G18" s="10">
        <v>-44107</v>
      </c>
      <c r="H18" s="11">
        <f>'4. Cons Stat of CF'!E27</f>
        <v>-31135</v>
      </c>
      <c r="J18" s="44">
        <f>'4. Cons Stat of CF'!G27</f>
        <v>-99195</v>
      </c>
      <c r="L18" s="91">
        <v>-106486</v>
      </c>
    </row>
    <row r="19" spans="2:13" x14ac:dyDescent="0.2">
      <c r="B19" s="33"/>
      <c r="C19" s="43"/>
      <c r="D19" s="43"/>
      <c r="E19" s="43"/>
      <c r="F19" s="17"/>
      <c r="G19" s="17"/>
      <c r="H19" s="18"/>
      <c r="J19" s="43"/>
      <c r="L19" s="90"/>
    </row>
    <row r="20" spans="2:13" ht="13.5" thickBot="1" x14ac:dyDescent="0.25">
      <c r="B20" s="9" t="s">
        <v>96</v>
      </c>
      <c r="C20" s="44">
        <v>399</v>
      </c>
      <c r="D20" s="44">
        <v>5366</v>
      </c>
      <c r="E20" s="44">
        <v>-124200</v>
      </c>
      <c r="F20" s="10">
        <v>1198</v>
      </c>
      <c r="G20" s="10">
        <v>20554</v>
      </c>
      <c r="H20" s="11">
        <f>'4. Cons Stat of CF'!E32</f>
        <v>-11965</v>
      </c>
      <c r="J20" s="44">
        <f>'4. Cons Stat of CF'!G32</f>
        <v>9787</v>
      </c>
      <c r="L20" s="91">
        <v>-118383</v>
      </c>
    </row>
    <row r="21" spans="2:13" x14ac:dyDescent="0.2">
      <c r="B21" s="33"/>
      <c r="C21" s="43"/>
      <c r="D21" s="43"/>
      <c r="E21" s="43"/>
      <c r="F21" s="17"/>
      <c r="G21" s="17"/>
      <c r="H21" s="18"/>
      <c r="J21" s="43"/>
      <c r="L21" s="90"/>
    </row>
    <row r="22" spans="2:13" ht="13.5" thickBot="1" x14ac:dyDescent="0.25">
      <c r="B22" s="9" t="s">
        <v>90</v>
      </c>
      <c r="C22" s="44">
        <v>6614</v>
      </c>
      <c r="D22" s="44">
        <v>51269</v>
      </c>
      <c r="E22" s="44">
        <v>-125658</v>
      </c>
      <c r="F22" s="10">
        <v>-35984</v>
      </c>
      <c r="G22" s="10">
        <v>4234</v>
      </c>
      <c r="H22" s="11">
        <f>'4. Cons Stat of CF'!E34</f>
        <v>3560</v>
      </c>
      <c r="J22" s="44">
        <f>'4. Cons Stat of CF'!G34</f>
        <v>-28188</v>
      </c>
      <c r="L22" s="91">
        <v>-106240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x14ac:dyDescent="0.2">
      <c r="B24" s="3" t="s">
        <v>94</v>
      </c>
      <c r="C24" s="108"/>
      <c r="D24" s="108"/>
      <c r="E24" s="108"/>
      <c r="F24" s="108"/>
      <c r="G24" s="108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07"/>
      <c r="J36" s="107"/>
      <c r="K36" s="107"/>
    </row>
    <row r="37" spans="9:11" x14ac:dyDescent="0.2">
      <c r="I37" s="107"/>
      <c r="J37" s="107"/>
      <c r="K37" s="107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2015-10-19T17:38:42Z</cp:lastPrinted>
  <dcterms:created xsi:type="dcterms:W3CDTF">2014-01-10T15:24:48Z</dcterms:created>
  <dcterms:modified xsi:type="dcterms:W3CDTF">2015-10-19T17:39:22Z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</Properties>
</file>